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OPĆINA\FINANCIJSKI IZVJEŠTAJI\2025\1-12\"/>
    </mc:Choice>
  </mc:AlternateContent>
  <xr:revisionPtr revIDLastSave="0" documentId="13_ncr:1_{404EC278-C756-400D-9F74-8B6F23A1C92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135" i="6" l="1"/>
  <c r="E117" i="6"/>
  <c r="E84" i="6"/>
  <c r="E81" i="6"/>
  <c r="E55" i="6"/>
  <c r="E19" i="6"/>
  <c r="E7" i="6"/>
  <c r="E850" i="4" l="1"/>
  <c r="E846" i="4"/>
  <c r="E843" i="4"/>
  <c r="E777" i="4"/>
  <c r="E669" i="4"/>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E331" i="9" s="1"/>
  <c r="G331" i="9"/>
  <c r="F331" i="9"/>
  <c r="H330" i="9"/>
  <c r="G330" i="9"/>
  <c r="E330" i="9" s="1"/>
  <c r="B330" i="9" s="1"/>
  <c r="F330" i="9"/>
  <c r="H329" i="9"/>
  <c r="G329" i="9"/>
  <c r="F329" i="9"/>
  <c r="H328" i="9"/>
  <c r="G328" i="9"/>
  <c r="F328" i="9"/>
  <c r="E328" i="9"/>
  <c r="B328" i="9" s="1"/>
  <c r="H327" i="9"/>
  <c r="G327" i="9"/>
  <c r="F327" i="9"/>
  <c r="H326" i="9"/>
  <c r="G326" i="9"/>
  <c r="F326" i="9"/>
  <c r="H325" i="9"/>
  <c r="G325" i="9"/>
  <c r="E325" i="9" s="1"/>
  <c r="F325" i="9"/>
  <c r="B325" i="9"/>
  <c r="H324" i="9"/>
  <c r="G324" i="9"/>
  <c r="F324" i="9"/>
  <c r="H323" i="9"/>
  <c r="G323" i="9"/>
  <c r="F323" i="9"/>
  <c r="E323" i="9"/>
  <c r="H322" i="9"/>
  <c r="G322" i="9"/>
  <c r="F322" i="9"/>
  <c r="H321" i="9"/>
  <c r="G321" i="9"/>
  <c r="E321" i="9" s="1"/>
  <c r="F321" i="9"/>
  <c r="B321" i="9"/>
  <c r="H320" i="9"/>
  <c r="G320" i="9"/>
  <c r="F320" i="9"/>
  <c r="H319" i="9"/>
  <c r="G319" i="9"/>
  <c r="F319" i="9"/>
  <c r="E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c r="E290" i="9"/>
  <c r="B290" i="9" s="1"/>
  <c r="M289" i="9"/>
  <c r="L289" i="9"/>
  <c r="F289" i="9" s="1"/>
  <c r="E289" i="9"/>
  <c r="B289" i="9" s="1"/>
  <c r="M288" i="9"/>
  <c r="L288" i="9"/>
  <c r="F288" i="9" s="1"/>
  <c r="B288" i="9" s="1"/>
  <c r="E288" i="9"/>
  <c r="M287" i="9"/>
  <c r="L287" i="9"/>
  <c r="E287" i="9"/>
  <c r="M286" i="9"/>
  <c r="L286" i="9"/>
  <c r="F286" i="9"/>
  <c r="E286" i="9"/>
  <c r="B286" i="9" s="1"/>
  <c r="M285" i="9"/>
  <c r="L285" i="9"/>
  <c r="F285" i="9" s="1"/>
  <c r="E285" i="9"/>
  <c r="M284" i="9"/>
  <c r="L284" i="9"/>
  <c r="F284" i="9" s="1"/>
  <c r="B284" i="9" s="1"/>
  <c r="E284" i="9"/>
  <c r="M283" i="9"/>
  <c r="L283" i="9"/>
  <c r="F283" i="9" s="1"/>
  <c r="B283" i="9" s="1"/>
  <c r="E283" i="9"/>
  <c r="M282" i="9"/>
  <c r="L282" i="9"/>
  <c r="F282" i="9"/>
  <c r="E282" i="9"/>
  <c r="B282" i="9" s="1"/>
  <c r="M281" i="9"/>
  <c r="L281" i="9"/>
  <c r="F281" i="9" s="1"/>
  <c r="E281" i="9"/>
  <c r="B281" i="9" s="1"/>
  <c r="M280" i="9"/>
  <c r="L280" i="9"/>
  <c r="F280" i="9" s="1"/>
  <c r="E280" i="9"/>
  <c r="B280" i="9"/>
  <c r="M279" i="9"/>
  <c r="L279" i="9"/>
  <c r="F279" i="9" s="1"/>
  <c r="E279" i="9"/>
  <c r="B279" i="9"/>
  <c r="M278" i="9"/>
  <c r="L278" i="9"/>
  <c r="F278" i="9"/>
  <c r="E278" i="9"/>
  <c r="B278" i="9" s="1"/>
  <c r="M277" i="9"/>
  <c r="L277" i="9"/>
  <c r="F277" i="9" s="1"/>
  <c r="E277" i="9"/>
  <c r="B277" i="9" s="1"/>
  <c r="M276" i="9"/>
  <c r="L276" i="9"/>
  <c r="E276" i="9"/>
  <c r="M275" i="9"/>
  <c r="L275" i="9"/>
  <c r="E275" i="9"/>
  <c r="M274" i="9"/>
  <c r="L274" i="9"/>
  <c r="F274" i="9"/>
  <c r="E274" i="9"/>
  <c r="B274" i="9" s="1"/>
  <c r="M273" i="9"/>
  <c r="L273" i="9"/>
  <c r="F273" i="9" s="1"/>
  <c r="E273" i="9"/>
  <c r="B273" i="9" s="1"/>
  <c r="M272" i="9"/>
  <c r="L272" i="9"/>
  <c r="F272" i="9" s="1"/>
  <c r="B272" i="9" s="1"/>
  <c r="E272" i="9"/>
  <c r="M271" i="9"/>
  <c r="L271" i="9"/>
  <c r="E271" i="9"/>
  <c r="M270" i="9"/>
  <c r="L270" i="9"/>
  <c r="F270" i="9"/>
  <c r="E270" i="9"/>
  <c r="B270" i="9" s="1"/>
  <c r="M269" i="9"/>
  <c r="L269" i="9"/>
  <c r="F269" i="9" s="1"/>
  <c r="B269" i="9" s="1"/>
  <c r="E269" i="9"/>
  <c r="M268" i="9"/>
  <c r="L268" i="9"/>
  <c r="F268" i="9" s="1"/>
  <c r="B268" i="9" s="1"/>
  <c r="E268" i="9"/>
  <c r="M267" i="9"/>
  <c r="L267" i="9"/>
  <c r="F267" i="9" s="1"/>
  <c r="B267" i="9" s="1"/>
  <c r="E267" i="9"/>
  <c r="M266" i="9"/>
  <c r="L266" i="9"/>
  <c r="F266" i="9"/>
  <c r="E266" i="9"/>
  <c r="B266" i="9" s="1"/>
  <c r="M265" i="9"/>
  <c r="L265" i="9"/>
  <c r="F265" i="9" s="1"/>
  <c r="B265" i="9" s="1"/>
  <c r="E265" i="9"/>
  <c r="M264" i="9"/>
  <c r="L264" i="9"/>
  <c r="F264" i="9" s="1"/>
  <c r="E264" i="9"/>
  <c r="B264" i="9"/>
  <c r="M263" i="9"/>
  <c r="L263" i="9"/>
  <c r="F263" i="9" s="1"/>
  <c r="E263" i="9"/>
  <c r="B263" i="9"/>
  <c r="M262" i="9"/>
  <c r="L262" i="9"/>
  <c r="F262" i="9"/>
  <c r="E262" i="9"/>
  <c r="B262" i="9" s="1"/>
  <c r="M261" i="9"/>
  <c r="L261" i="9"/>
  <c r="F261" i="9" s="1"/>
  <c r="E261" i="9"/>
  <c r="B261" i="9" s="1"/>
  <c r="M260" i="9"/>
  <c r="L260" i="9"/>
  <c r="E260" i="9"/>
  <c r="M259" i="9"/>
  <c r="L259" i="9"/>
  <c r="E259" i="9"/>
  <c r="M258" i="9"/>
  <c r="L258" i="9"/>
  <c r="F258" i="9"/>
  <c r="E258" i="9"/>
  <c r="B258" i="9" s="1"/>
  <c r="M257" i="9"/>
  <c r="L257" i="9"/>
  <c r="F257" i="9" s="1"/>
  <c r="B257" i="9" s="1"/>
  <c r="E257" i="9"/>
  <c r="M256" i="9"/>
  <c r="L256" i="9"/>
  <c r="F256" i="9" s="1"/>
  <c r="B256" i="9" s="1"/>
  <c r="E256" i="9"/>
  <c r="M255" i="9"/>
  <c r="L255" i="9"/>
  <c r="E255" i="9"/>
  <c r="M254" i="9"/>
  <c r="L254" i="9"/>
  <c r="F254" i="9"/>
  <c r="E254" i="9"/>
  <c r="B254" i="9" s="1"/>
  <c r="M253" i="9"/>
  <c r="L253" i="9"/>
  <c r="F253" i="9" s="1"/>
  <c r="B253" i="9" s="1"/>
  <c r="E253" i="9"/>
  <c r="M252" i="9"/>
  <c r="L252" i="9"/>
  <c r="F252" i="9" s="1"/>
  <c r="B252" i="9" s="1"/>
  <c r="E252" i="9"/>
  <c r="M251" i="9"/>
  <c r="F251" i="9" s="1"/>
  <c r="B251" i="9" s="1"/>
  <c r="L251" i="9"/>
  <c r="E251" i="9"/>
  <c r="M250" i="9"/>
  <c r="L250" i="9"/>
  <c r="F250" i="9"/>
  <c r="E250" i="9"/>
  <c r="B250" i="9" s="1"/>
  <c r="M249" i="9"/>
  <c r="L249" i="9"/>
  <c r="F249" i="9" s="1"/>
  <c r="B249" i="9" s="1"/>
  <c r="E249" i="9"/>
  <c r="M248" i="9"/>
  <c r="L248" i="9"/>
  <c r="F248" i="9" s="1"/>
  <c r="E248" i="9"/>
  <c r="B248" i="9"/>
  <c r="M247" i="9"/>
  <c r="F247" i="9" s="1"/>
  <c r="B247" i="9" s="1"/>
  <c r="L247" i="9"/>
  <c r="E247" i="9"/>
  <c r="M246" i="9"/>
  <c r="F246" i="9" s="1"/>
  <c r="L246" i="9"/>
  <c r="E246" i="9"/>
  <c r="M245" i="9"/>
  <c r="L245" i="9"/>
  <c r="F245" i="9" s="1"/>
  <c r="B245" i="9" s="1"/>
  <c r="E245" i="9"/>
  <c r="M244" i="9"/>
  <c r="L244" i="9"/>
  <c r="E244" i="9"/>
  <c r="M243" i="9"/>
  <c r="F243" i="9" s="1"/>
  <c r="B243" i="9" s="1"/>
  <c r="L243" i="9"/>
  <c r="E243" i="9"/>
  <c r="M242" i="9"/>
  <c r="F242" i="9" s="1"/>
  <c r="L242" i="9"/>
  <c r="E242" i="9"/>
  <c r="M241" i="9"/>
  <c r="L241" i="9"/>
  <c r="E241" i="9"/>
  <c r="M240" i="9"/>
  <c r="L240" i="9"/>
  <c r="F240" i="9" s="1"/>
  <c r="B240" i="9" s="1"/>
  <c r="E240" i="9"/>
  <c r="M239" i="9"/>
  <c r="L239" i="9"/>
  <c r="E239" i="9"/>
  <c r="M238" i="9"/>
  <c r="L238" i="9"/>
  <c r="F238" i="9"/>
  <c r="E238" i="9"/>
  <c r="B238" i="9" s="1"/>
  <c r="M237" i="9"/>
  <c r="L237" i="9"/>
  <c r="E237" i="9"/>
  <c r="M236" i="9"/>
  <c r="L236" i="9"/>
  <c r="E236" i="9"/>
  <c r="M235" i="9"/>
  <c r="L235" i="9"/>
  <c r="F235" i="9" s="1"/>
  <c r="B235" i="9" s="1"/>
  <c r="E235" i="9"/>
  <c r="M234" i="9"/>
  <c r="L234" i="9"/>
  <c r="F234" i="9"/>
  <c r="E234" i="9"/>
  <c r="B234" i="9" s="1"/>
  <c r="M233" i="9"/>
  <c r="L233" i="9"/>
  <c r="F233" i="9" s="1"/>
  <c r="B233" i="9" s="1"/>
  <c r="E233" i="9"/>
  <c r="M232" i="9"/>
  <c r="L232" i="9"/>
  <c r="F232" i="9" s="1"/>
  <c r="E232" i="9"/>
  <c r="B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H171" i="9"/>
  <c r="G171" i="9"/>
  <c r="E171" i="9" s="1"/>
  <c r="B171" i="9" s="1"/>
  <c r="F171" i="9"/>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F166" i="9"/>
  <c r="B166" i="9"/>
  <c r="H165" i="9"/>
  <c r="G165" i="9"/>
  <c r="F165" i="9"/>
  <c r="E165" i="9"/>
  <c r="B165" i="9" s="1"/>
  <c r="H164" i="9"/>
  <c r="E164" i="9" s="1"/>
  <c r="B164" i="9" s="1"/>
  <c r="G164" i="9"/>
  <c r="F164" i="9"/>
  <c r="H163" i="9"/>
  <c r="G163" i="9"/>
  <c r="E163" i="9" s="1"/>
  <c r="B163" i="9" s="1"/>
  <c r="F163" i="9"/>
  <c r="H162" i="9"/>
  <c r="G162" i="9"/>
  <c r="E162" i="9" s="1"/>
  <c r="B162" i="9" s="1"/>
  <c r="F162" i="9"/>
  <c r="H161" i="9"/>
  <c r="G161" i="9"/>
  <c r="F161" i="9"/>
  <c r="H160" i="9"/>
  <c r="E160" i="9" s="1"/>
  <c r="B160" i="9" s="1"/>
  <c r="G160" i="9"/>
  <c r="F160" i="9"/>
  <c r="H159" i="9"/>
  <c r="G159" i="9"/>
  <c r="F159" i="9"/>
  <c r="E159" i="9"/>
  <c r="B159" i="9" s="1"/>
  <c r="H158" i="9"/>
  <c r="G158" i="9"/>
  <c r="E158" i="9" s="1"/>
  <c r="F158" i="9"/>
  <c r="B158" i="9"/>
  <c r="H157" i="9"/>
  <c r="G157" i="9"/>
  <c r="F157" i="9"/>
  <c r="E157" i="9"/>
  <c r="B157" i="9" s="1"/>
  <c r="F156" i="9"/>
  <c r="H155" i="9"/>
  <c r="G155" i="9"/>
  <c r="E155" i="9" s="1"/>
  <c r="B155" i="9" s="1"/>
  <c r="F155" i="9"/>
  <c r="H154" i="9"/>
  <c r="G154" i="9"/>
  <c r="E154" i="9" s="1"/>
  <c r="F154" i="9"/>
  <c r="H153" i="9"/>
  <c r="G153" i="9"/>
  <c r="E153" i="9" s="1"/>
  <c r="B153" i="9" s="1"/>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F147" i="9"/>
  <c r="H146" i="9"/>
  <c r="G146" i="9"/>
  <c r="E146" i="9" s="1"/>
  <c r="F146" i="9"/>
  <c r="H145" i="9"/>
  <c r="G145" i="9"/>
  <c r="E145" i="9" s="1"/>
  <c r="B145" i="9" s="1"/>
  <c r="F145" i="9"/>
  <c r="H144" i="9"/>
  <c r="E144" i="9" s="1"/>
  <c r="B144" i="9" s="1"/>
  <c r="G144" i="9"/>
  <c r="F144" i="9"/>
  <c r="H143" i="9"/>
  <c r="G143" i="9"/>
  <c r="F143" i="9"/>
  <c r="E143" i="9"/>
  <c r="B143" i="9" s="1"/>
  <c r="H142" i="9"/>
  <c r="G142" i="9"/>
  <c r="F142" i="9"/>
  <c r="H141" i="9"/>
  <c r="E141" i="9" s="1"/>
  <c r="B141" i="9" s="1"/>
  <c r="G141" i="9"/>
  <c r="F141" i="9"/>
  <c r="H140" i="9"/>
  <c r="G140" i="9"/>
  <c r="F140" i="9"/>
  <c r="E140" i="9"/>
  <c r="B140" i="9" s="1"/>
  <c r="H139" i="9"/>
  <c r="G139" i="9"/>
  <c r="E139" i="9" s="1"/>
  <c r="B139" i="9" s="1"/>
  <c r="F139" i="9"/>
  <c r="H138" i="9"/>
  <c r="G138" i="9"/>
  <c r="E138" i="9" s="1"/>
  <c r="F138" i="9"/>
  <c r="H137" i="9"/>
  <c r="G137" i="9"/>
  <c r="E137" i="9" s="1"/>
  <c r="B137" i="9" s="1"/>
  <c r="F137" i="9"/>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F131" i="9"/>
  <c r="H130" i="9"/>
  <c r="G130" i="9"/>
  <c r="E130" i="9" s="1"/>
  <c r="F130" i="9"/>
  <c r="H129" i="9"/>
  <c r="G129" i="9"/>
  <c r="E129" i="9" s="1"/>
  <c r="B129" i="9" s="1"/>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E123" i="9" s="1"/>
  <c r="B123" i="9" s="1"/>
  <c r="F123" i="9"/>
  <c r="H122" i="9"/>
  <c r="G122" i="9"/>
  <c r="E122" i="9" s="1"/>
  <c r="F122" i="9"/>
  <c r="H121" i="9"/>
  <c r="G121" i="9"/>
  <c r="E121" i="9" s="1"/>
  <c r="B121" i="9" s="1"/>
  <c r="F121" i="9"/>
  <c r="H120" i="9"/>
  <c r="E120" i="9" s="1"/>
  <c r="B120" i="9" s="1"/>
  <c r="G120" i="9"/>
  <c r="F120" i="9"/>
  <c r="H119" i="9"/>
  <c r="G119" i="9"/>
  <c r="F119" i="9"/>
  <c r="E119" i="9"/>
  <c r="B119" i="9" s="1"/>
  <c r="H118" i="9"/>
  <c r="G118" i="9"/>
  <c r="F118" i="9"/>
  <c r="H117" i="9"/>
  <c r="E117" i="9" s="1"/>
  <c r="B117" i="9" s="1"/>
  <c r="G117" i="9"/>
  <c r="F117" i="9"/>
  <c r="H116" i="9"/>
  <c r="G116" i="9"/>
  <c r="F116" i="9"/>
  <c r="E116" i="9"/>
  <c r="B116" i="9" s="1"/>
  <c r="H115" i="9"/>
  <c r="G115" i="9"/>
  <c r="E115" i="9" s="1"/>
  <c r="F115" i="9"/>
  <c r="H114" i="9"/>
  <c r="G114" i="9"/>
  <c r="E114" i="9" s="1"/>
  <c r="F114" i="9"/>
  <c r="H113" i="9"/>
  <c r="G113" i="9"/>
  <c r="E113" i="9" s="1"/>
  <c r="B113" i="9" s="1"/>
  <c r="F113" i="9"/>
  <c r="H112" i="9"/>
  <c r="E112" i="9" s="1"/>
  <c r="B112" i="9" s="1"/>
  <c r="G112" i="9"/>
  <c r="F112" i="9"/>
  <c r="H111" i="9"/>
  <c r="G111" i="9"/>
  <c r="F111" i="9"/>
  <c r="E111" i="9"/>
  <c r="B111" i="9" s="1"/>
  <c r="H110" i="9"/>
  <c r="G110" i="9"/>
  <c r="F110" i="9"/>
  <c r="H109" i="9"/>
  <c r="E109" i="9" s="1"/>
  <c r="B109" i="9" s="1"/>
  <c r="G109" i="9"/>
  <c r="F109" i="9"/>
  <c r="H108" i="9"/>
  <c r="G108" i="9"/>
  <c r="F108" i="9"/>
  <c r="E108" i="9"/>
  <c r="B108" i="9" s="1"/>
  <c r="H107" i="9"/>
  <c r="G107" i="9"/>
  <c r="E107" i="9" s="1"/>
  <c r="B107" i="9" s="1"/>
  <c r="F107" i="9"/>
  <c r="H106" i="9"/>
  <c r="G106" i="9"/>
  <c r="E106" i="9" s="1"/>
  <c r="F106" i="9"/>
  <c r="H105" i="9"/>
  <c r="G105" i="9"/>
  <c r="E105" i="9" s="1"/>
  <c r="B105" i="9" s="1"/>
  <c r="F105" i="9"/>
  <c r="H104" i="9"/>
  <c r="E104" i="9" s="1"/>
  <c r="B104" i="9" s="1"/>
  <c r="G104" i="9"/>
  <c r="F104" i="9"/>
  <c r="H103" i="9"/>
  <c r="G103" i="9"/>
  <c r="F103" i="9"/>
  <c r="E103" i="9"/>
  <c r="B103" i="9" s="1"/>
  <c r="H102" i="9"/>
  <c r="G102" i="9"/>
  <c r="F102" i="9"/>
  <c r="H101" i="9"/>
  <c r="E101" i="9" s="1"/>
  <c r="B101" i="9" s="1"/>
  <c r="G101" i="9"/>
  <c r="F101" i="9"/>
  <c r="H100" i="9"/>
  <c r="G100" i="9"/>
  <c r="F100" i="9"/>
  <c r="E100" i="9"/>
  <c r="B100" i="9" s="1"/>
  <c r="H99" i="9"/>
  <c r="G99" i="9"/>
  <c r="E99" i="9" s="1"/>
  <c r="F99" i="9"/>
  <c r="H98" i="9"/>
  <c r="G98" i="9"/>
  <c r="E98" i="9" s="1"/>
  <c r="F98" i="9"/>
  <c r="H97" i="9"/>
  <c r="G97" i="9"/>
  <c r="E97" i="9" s="1"/>
  <c r="B97" i="9" s="1"/>
  <c r="F97" i="9"/>
  <c r="H96" i="9"/>
  <c r="E96" i="9" s="1"/>
  <c r="B96" i="9" s="1"/>
  <c r="G96" i="9"/>
  <c r="F96" i="9"/>
  <c r="H95" i="9"/>
  <c r="G95" i="9"/>
  <c r="F95" i="9"/>
  <c r="E95" i="9"/>
  <c r="B95" i="9" s="1"/>
  <c r="H94" i="9"/>
  <c r="G94" i="9"/>
  <c r="F94" i="9"/>
  <c r="H93" i="9"/>
  <c r="E93" i="9" s="1"/>
  <c r="B93" i="9" s="1"/>
  <c r="G93" i="9"/>
  <c r="F93" i="9"/>
  <c r="H92" i="9"/>
  <c r="G92" i="9"/>
  <c r="F92" i="9"/>
  <c r="E92" i="9"/>
  <c r="B92" i="9" s="1"/>
  <c r="H91" i="9"/>
  <c r="G91" i="9"/>
  <c r="E91" i="9" s="1"/>
  <c r="B91" i="9" s="1"/>
  <c r="F91" i="9"/>
  <c r="H90" i="9"/>
  <c r="G90" i="9"/>
  <c r="E90" i="9" s="1"/>
  <c r="F90" i="9"/>
  <c r="H89" i="9"/>
  <c r="G89" i="9"/>
  <c r="E89" i="9" s="1"/>
  <c r="B89" i="9" s="1"/>
  <c r="F89" i="9"/>
  <c r="H88" i="9"/>
  <c r="E88" i="9" s="1"/>
  <c r="B88" i="9" s="1"/>
  <c r="G88" i="9"/>
  <c r="F88" i="9"/>
  <c r="H87" i="9"/>
  <c r="G87" i="9"/>
  <c r="F87" i="9"/>
  <c r="E87" i="9"/>
  <c r="B87" i="9" s="1"/>
  <c r="H86" i="9"/>
  <c r="G86" i="9"/>
  <c r="F86" i="9"/>
  <c r="H85" i="9"/>
  <c r="E85" i="9" s="1"/>
  <c r="B85" i="9" s="1"/>
  <c r="G85" i="9"/>
  <c r="F85" i="9"/>
  <c r="H84" i="9"/>
  <c r="G84" i="9"/>
  <c r="F84" i="9"/>
  <c r="E84" i="9"/>
  <c r="B84" i="9" s="1"/>
  <c r="H83" i="9"/>
  <c r="G83" i="9"/>
  <c r="E83" i="9" s="1"/>
  <c r="F83" i="9"/>
  <c r="H82" i="9"/>
  <c r="G82" i="9"/>
  <c r="F82" i="9"/>
  <c r="H81" i="9"/>
  <c r="G81" i="9"/>
  <c r="F81" i="9"/>
  <c r="H80" i="9"/>
  <c r="E80" i="9" s="1"/>
  <c r="B80" i="9" s="1"/>
  <c r="G80" i="9"/>
  <c r="F80" i="9"/>
  <c r="H79" i="9"/>
  <c r="G79" i="9"/>
  <c r="F79" i="9"/>
  <c r="E79" i="9"/>
  <c r="B79" i="9" s="1"/>
  <c r="H78" i="9"/>
  <c r="G78" i="9"/>
  <c r="F78" i="9"/>
  <c r="H77" i="9"/>
  <c r="E77" i="9" s="1"/>
  <c r="B77" i="9" s="1"/>
  <c r="G77" i="9"/>
  <c r="F77" i="9"/>
  <c r="H76" i="9"/>
  <c r="G76" i="9"/>
  <c r="F76" i="9"/>
  <c r="E76" i="9"/>
  <c r="B76" i="9" s="1"/>
  <c r="H75" i="9"/>
  <c r="G75" i="9"/>
  <c r="E75" i="9" s="1"/>
  <c r="B75" i="9" s="1"/>
  <c r="F75" i="9"/>
  <c r="H74" i="9"/>
  <c r="G74" i="9"/>
  <c r="E74" i="9" s="1"/>
  <c r="F74" i="9"/>
  <c r="H73" i="9"/>
  <c r="G73" i="9"/>
  <c r="E73" i="9" s="1"/>
  <c r="B73" i="9" s="1"/>
  <c r="F73" i="9"/>
  <c r="H72" i="9"/>
  <c r="E72" i="9" s="1"/>
  <c r="B72" i="9" s="1"/>
  <c r="G72" i="9"/>
  <c r="F72" i="9"/>
  <c r="H71" i="9"/>
  <c r="G71" i="9"/>
  <c r="F71" i="9"/>
  <c r="E71" i="9"/>
  <c r="B71" i="9" s="1"/>
  <c r="H70" i="9"/>
  <c r="G70" i="9"/>
  <c r="F70" i="9"/>
  <c r="H69" i="9"/>
  <c r="E69" i="9" s="1"/>
  <c r="B69" i="9" s="1"/>
  <c r="G69" i="9"/>
  <c r="F69" i="9"/>
  <c r="H68" i="9"/>
  <c r="E68" i="9" s="1"/>
  <c r="B68" i="9" s="1"/>
  <c r="G68" i="9"/>
  <c r="F68" i="9"/>
  <c r="H67" i="9"/>
  <c r="G67" i="9"/>
  <c r="F67" i="9"/>
  <c r="H66" i="9"/>
  <c r="G66" i="9"/>
  <c r="E66" i="9" s="1"/>
  <c r="F66" i="9"/>
  <c r="H65" i="9"/>
  <c r="G65" i="9"/>
  <c r="E65" i="9" s="1"/>
  <c r="B65" i="9" s="1"/>
  <c r="F65" i="9"/>
  <c r="H64" i="9"/>
  <c r="E64" i="9" s="1"/>
  <c r="B64" i="9" s="1"/>
  <c r="G64" i="9"/>
  <c r="F64" i="9"/>
  <c r="H63" i="9"/>
  <c r="G63" i="9"/>
  <c r="F63" i="9"/>
  <c r="E63" i="9"/>
  <c r="B63" i="9" s="1"/>
  <c r="H62" i="9"/>
  <c r="G62" i="9"/>
  <c r="F62" i="9"/>
  <c r="H61" i="9"/>
  <c r="E61" i="9" s="1"/>
  <c r="B61" i="9" s="1"/>
  <c r="G61" i="9"/>
  <c r="F61" i="9"/>
  <c r="H60" i="9"/>
  <c r="G60" i="9"/>
  <c r="F60" i="9"/>
  <c r="E60" i="9"/>
  <c r="B60" i="9" s="1"/>
  <c r="H59" i="9"/>
  <c r="G59" i="9"/>
  <c r="E59" i="9" s="1"/>
  <c r="B59" i="9" s="1"/>
  <c r="F59" i="9"/>
  <c r="H58" i="9"/>
  <c r="G58" i="9"/>
  <c r="E58" i="9" s="1"/>
  <c r="F58" i="9"/>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E51" i="9" s="1"/>
  <c r="F51" i="9"/>
  <c r="H50" i="9"/>
  <c r="G50" i="9"/>
  <c r="F50" i="9"/>
  <c r="H49" i="9"/>
  <c r="G49" i="9"/>
  <c r="E49" i="9" s="1"/>
  <c r="B49" i="9" s="1"/>
  <c r="F49" i="9"/>
  <c r="H48" i="9"/>
  <c r="E48" i="9" s="1"/>
  <c r="B48" i="9" s="1"/>
  <c r="G48" i="9"/>
  <c r="F48" i="9"/>
  <c r="H47" i="9"/>
  <c r="G47" i="9"/>
  <c r="F47" i="9"/>
  <c r="E47" i="9"/>
  <c r="B47" i="9" s="1"/>
  <c r="H46" i="9"/>
  <c r="G46" i="9"/>
  <c r="F46" i="9"/>
  <c r="H45" i="9"/>
  <c r="E45" i="9" s="1"/>
  <c r="B45" i="9" s="1"/>
  <c r="G45" i="9"/>
  <c r="F45" i="9"/>
  <c r="H44" i="9"/>
  <c r="G44" i="9"/>
  <c r="F44" i="9"/>
  <c r="E44" i="9"/>
  <c r="B44" i="9" s="1"/>
  <c r="H43" i="9"/>
  <c r="G43" i="9"/>
  <c r="E43" i="9" s="1"/>
  <c r="B43" i="9" s="1"/>
  <c r="F43" i="9"/>
  <c r="H42" i="9"/>
  <c r="G42" i="9"/>
  <c r="E42" i="9" s="1"/>
  <c r="F42" i="9"/>
  <c r="H41" i="9"/>
  <c r="G41" i="9"/>
  <c r="E41" i="9" s="1"/>
  <c r="B41" i="9" s="1"/>
  <c r="F41" i="9"/>
  <c r="H40" i="9"/>
  <c r="E40" i="9" s="1"/>
  <c r="B40" i="9" s="1"/>
  <c r="G40" i="9"/>
  <c r="F40" i="9"/>
  <c r="H39" i="9"/>
  <c r="G39" i="9"/>
  <c r="F39" i="9"/>
  <c r="E39" i="9"/>
  <c r="B39" i="9" s="1"/>
  <c r="H38" i="9"/>
  <c r="G38" i="9"/>
  <c r="F38" i="9"/>
  <c r="H37" i="9"/>
  <c r="G37" i="9"/>
  <c r="F37" i="9"/>
  <c r="H36" i="9"/>
  <c r="G36" i="9"/>
  <c r="F36" i="9"/>
  <c r="H35" i="9"/>
  <c r="G35" i="9"/>
  <c r="E35" i="9" s="1"/>
  <c r="F35" i="9"/>
  <c r="H34" i="9"/>
  <c r="G34" i="9"/>
  <c r="E34" i="9" s="1"/>
  <c r="F34" i="9"/>
  <c r="H33" i="9"/>
  <c r="G33" i="9"/>
  <c r="F33" i="9"/>
  <c r="H32" i="9"/>
  <c r="E32" i="9" s="1"/>
  <c r="B32" i="9" s="1"/>
  <c r="G32" i="9"/>
  <c r="F32" i="9"/>
  <c r="H31" i="9"/>
  <c r="G31" i="9"/>
  <c r="F31" i="9"/>
  <c r="H30" i="9"/>
  <c r="G30" i="9"/>
  <c r="F30" i="9"/>
  <c r="H29" i="9"/>
  <c r="E29" i="9" s="1"/>
  <c r="B29" i="9" s="1"/>
  <c r="G29" i="9"/>
  <c r="F29" i="9"/>
  <c r="H28" i="9"/>
  <c r="E28" i="9" s="1"/>
  <c r="B28" i="9" s="1"/>
  <c r="G28" i="9"/>
  <c r="F28" i="9"/>
  <c r="H27" i="9"/>
  <c r="G27" i="9"/>
  <c r="E27" i="9" s="1"/>
  <c r="F27" i="9"/>
  <c r="H26" i="9"/>
  <c r="G26" i="9"/>
  <c r="E26" i="9" s="1"/>
  <c r="B26" i="9" s="1"/>
  <c r="F26" i="9"/>
  <c r="H25" i="9"/>
  <c r="G25" i="9"/>
  <c r="F25" i="9"/>
  <c r="F24" i="9"/>
  <c r="F4" i="9"/>
  <c r="O3" i="9"/>
  <c r="G296" i="9" s="1"/>
  <c r="I3" i="9"/>
  <c r="H3" i="9"/>
  <c r="G3" i="9"/>
  <c r="D104" i="8"/>
  <c r="I41" i="3" s="1"/>
  <c r="D97" i="8"/>
  <c r="D92" i="8"/>
  <c r="D87" i="8"/>
  <c r="D82" i="8"/>
  <c r="D77" i="8"/>
  <c r="D72" i="8"/>
  <c r="D67" i="8"/>
  <c r="D62" i="8"/>
  <c r="D57" i="8"/>
  <c r="D52" i="8"/>
  <c r="D51" i="8"/>
  <c r="D45" i="8" s="1"/>
  <c r="D46" i="8"/>
  <c r="D37" i="8"/>
  <c r="D27" i="8"/>
  <c r="D18" i="8"/>
  <c r="D8" i="8"/>
  <c r="D6" i="8" s="1"/>
  <c r="C1583" i="1" s="1"/>
  <c r="E44" i="7"/>
  <c r="I36" i="3" s="1"/>
  <c r="D44" i="7"/>
  <c r="E39" i="7"/>
  <c r="D39" i="7"/>
  <c r="D38" i="7"/>
  <c r="E30" i="7"/>
  <c r="D30" i="7"/>
  <c r="E23" i="7"/>
  <c r="D23" i="7"/>
  <c r="D22" i="7" s="1"/>
  <c r="E14" i="7"/>
  <c r="D14" i="7"/>
  <c r="E7" i="7"/>
  <c r="E6" i="7" s="1"/>
  <c r="D1539" i="1" s="1"/>
  <c r="G1539" i="1" s="1"/>
  <c r="D7" i="7"/>
  <c r="D6" i="7"/>
  <c r="D5" i="7" s="1"/>
  <c r="F140" i="6"/>
  <c r="F139" i="6"/>
  <c r="F138" i="6"/>
  <c r="F137" i="6"/>
  <c r="F136" i="6"/>
  <c r="F135" i="6"/>
  <c r="F134" i="6"/>
  <c r="F133" i="6"/>
  <c r="F132" i="6"/>
  <c r="F131" i="6"/>
  <c r="F130" i="6"/>
  <c r="E130" i="6"/>
  <c r="D130" i="6"/>
  <c r="E129" i="6"/>
  <c r="D129" i="6"/>
  <c r="F128" i="6"/>
  <c r="F127" i="6"/>
  <c r="F126" i="6"/>
  <c r="F125" i="6"/>
  <c r="F124" i="6"/>
  <c r="F123" i="6"/>
  <c r="E122" i="6"/>
  <c r="D122" i="6"/>
  <c r="F121" i="6"/>
  <c r="F120" i="6"/>
  <c r="F119" i="6"/>
  <c r="E118" i="6"/>
  <c r="D118" i="6"/>
  <c r="F117" i="6"/>
  <c r="F116" i="6"/>
  <c r="E115" i="6"/>
  <c r="D1511" i="1" s="1"/>
  <c r="G1511" i="1" s="1"/>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1485" i="1" s="1"/>
  <c r="D90" i="6"/>
  <c r="F88" i="6"/>
  <c r="F87" i="6"/>
  <c r="F86" i="6"/>
  <c r="F85" i="6"/>
  <c r="F84" i="6"/>
  <c r="F83" i="6"/>
  <c r="E82" i="6"/>
  <c r="D1478" i="1" s="1"/>
  <c r="G1478" i="1" s="1"/>
  <c r="D82" i="6"/>
  <c r="F81" i="6"/>
  <c r="F80" i="6"/>
  <c r="F79" i="6"/>
  <c r="F78" i="6"/>
  <c r="F77" i="6"/>
  <c r="F76" i="6"/>
  <c r="E75" i="6"/>
  <c r="D1471" i="1" s="1"/>
  <c r="G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G1450" i="1" s="1"/>
  <c r="D54" i="6"/>
  <c r="F53" i="6"/>
  <c r="F52" i="6"/>
  <c r="F51" i="6"/>
  <c r="F50" i="6"/>
  <c r="E50" i="6"/>
  <c r="D50" i="6"/>
  <c r="F49" i="6"/>
  <c r="F48" i="6"/>
  <c r="F47" i="6"/>
  <c r="F46" i="6"/>
  <c r="F45" i="6"/>
  <c r="F44" i="6"/>
  <c r="E43" i="6"/>
  <c r="D43" i="6"/>
  <c r="F42" i="6"/>
  <c r="F41" i="6"/>
  <c r="F40" i="6"/>
  <c r="E39" i="6"/>
  <c r="D39" i="6"/>
  <c r="F38" i="6"/>
  <c r="F37" i="6"/>
  <c r="E36" i="6"/>
  <c r="D1432" i="1" s="1"/>
  <c r="D36" i="6"/>
  <c r="F34" i="6"/>
  <c r="F33" i="6"/>
  <c r="F32" i="6"/>
  <c r="F31" i="6"/>
  <c r="F30" i="6"/>
  <c r="F29" i="6"/>
  <c r="E28" i="6"/>
  <c r="F28" i="6" s="1"/>
  <c r="D28" i="6"/>
  <c r="F27" i="6"/>
  <c r="F26" i="6"/>
  <c r="F25" i="6"/>
  <c r="F24" i="6"/>
  <c r="F23" i="6"/>
  <c r="E22" i="6"/>
  <c r="D1418" i="1" s="1"/>
  <c r="G1418" i="1" s="1"/>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E274" i="5"/>
  <c r="D1278" i="1" s="1"/>
  <c r="H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190" i="1" s="1"/>
  <c r="H1190" i="1" s="1"/>
  <c r="D186" i="5"/>
  <c r="F185" i="5"/>
  <c r="F184" i="5"/>
  <c r="F183" i="5"/>
  <c r="F182" i="5"/>
  <c r="E181" i="5"/>
  <c r="D181" i="5"/>
  <c r="D178" i="5" s="1"/>
  <c r="G336" i="9" s="1"/>
  <c r="F180" i="5"/>
  <c r="F179"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H315" i="9" s="1"/>
  <c r="D150" i="5"/>
  <c r="F149" i="5"/>
  <c r="F148"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5" i="5"/>
  <c r="F74" i="5"/>
  <c r="F73" i="5"/>
  <c r="F72" i="5"/>
  <c r="E71" i="5"/>
  <c r="E70" i="5" s="1"/>
  <c r="D1075" i="1" s="1"/>
  <c r="D71"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F45" i="5" s="1"/>
  <c r="D45" i="5"/>
  <c r="F44" i="5"/>
  <c r="F43" i="5"/>
  <c r="F42" i="5"/>
  <c r="E41" i="5"/>
  <c r="D41" i="5"/>
  <c r="F40" i="5"/>
  <c r="F39" i="5"/>
  <c r="F38" i="5"/>
  <c r="F37" i="5"/>
  <c r="F36" i="5"/>
  <c r="E35" i="5"/>
  <c r="D35" i="5"/>
  <c r="F35" i="5" s="1"/>
  <c r="F34" i="5"/>
  <c r="F33" i="5"/>
  <c r="F32" i="5"/>
  <c r="F31" i="5"/>
  <c r="F30" i="5"/>
  <c r="E29" i="5"/>
  <c r="D1034" i="1" s="1"/>
  <c r="H1034" i="1" s="1"/>
  <c r="D29" i="5"/>
  <c r="F28" i="5"/>
  <c r="F27" i="5"/>
  <c r="F26" i="5"/>
  <c r="F25" i="5"/>
  <c r="F24" i="5"/>
  <c r="F23" i="5"/>
  <c r="F22" i="5"/>
  <c r="F21" i="5"/>
  <c r="F20" i="5"/>
  <c r="E19" i="5"/>
  <c r="D1024" i="1" s="1"/>
  <c r="G1024" i="1" s="1"/>
  <c r="D19" i="5"/>
  <c r="F18" i="5"/>
  <c r="F17" i="5"/>
  <c r="F16" i="5"/>
  <c r="F15" i="5"/>
  <c r="F14" i="5"/>
  <c r="E13" i="5"/>
  <c r="D1018" i="1" s="1"/>
  <c r="G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E629" i="4" s="1"/>
  <c r="D623" i="1" s="1"/>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E578" i="4"/>
  <c r="D578" i="4"/>
  <c r="C572" i="1" s="1"/>
  <c r="F577" i="4"/>
  <c r="F576" i="4"/>
  <c r="E575" i="4"/>
  <c r="D575" i="4"/>
  <c r="C569" i="1"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E466" i="4"/>
  <c r="D460" i="1"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F427" i="4" s="1"/>
  <c r="E426" i="4"/>
  <c r="D421" i="1" s="1"/>
  <c r="H421" i="1" s="1"/>
  <c r="D426" i="4"/>
  <c r="D647" i="4" s="1"/>
  <c r="F421" i="4"/>
  <c r="F420" i="4"/>
  <c r="F419" i="4"/>
  <c r="F416" i="4"/>
  <c r="F415" i="4"/>
  <c r="F414" i="4"/>
  <c r="F413" i="4"/>
  <c r="E412" i="4"/>
  <c r="D407" i="1" s="1"/>
  <c r="D412" i="4"/>
  <c r="F411" i="4"/>
  <c r="F410" i="4"/>
  <c r="E410" i="4"/>
  <c r="D410" i="4"/>
  <c r="F409" i="4"/>
  <c r="F408" i="4"/>
  <c r="E407" i="4"/>
  <c r="D407" i="4"/>
  <c r="E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D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E237" i="4"/>
  <c r="F237" i="4" s="1"/>
  <c r="D237" i="4"/>
  <c r="F236" i="4"/>
  <c r="F235" i="4"/>
  <c r="F234" i="4"/>
  <c r="E234" i="4"/>
  <c r="D234" i="4"/>
  <c r="F233" i="4"/>
  <c r="F232" i="4"/>
  <c r="E231" i="4"/>
  <c r="D231" i="4"/>
  <c r="F231" i="4" s="1"/>
  <c r="F229" i="4"/>
  <c r="F228" i="4"/>
  <c r="F227" i="4"/>
  <c r="F226" i="4"/>
  <c r="E225" i="4"/>
  <c r="D221" i="1" s="1"/>
  <c r="D225" i="4"/>
  <c r="F224" i="4"/>
  <c r="F223" i="4"/>
  <c r="F222" i="4"/>
  <c r="E222" i="4"/>
  <c r="D222" i="4"/>
  <c r="D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198" i="1"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1" i="1" s="1"/>
  <c r="D165" i="4"/>
  <c r="D164" i="4"/>
  <c r="C160" i="1"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F135" i="4"/>
  <c r="E135" i="4"/>
  <c r="D135" i="4"/>
  <c r="F134" i="4"/>
  <c r="E134" i="4"/>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F64" i="4" s="1"/>
  <c r="D64" i="4"/>
  <c r="F63" i="4"/>
  <c r="F62" i="4"/>
  <c r="E61" i="4"/>
  <c r="D57" i="1" s="1"/>
  <c r="D61" i="4"/>
  <c r="F60" i="4"/>
  <c r="F59" i="4"/>
  <c r="E58" i="4"/>
  <c r="F58" i="4" s="1"/>
  <c r="D58" i="4"/>
  <c r="F57" i="4"/>
  <c r="F56" i="4"/>
  <c r="F55" i="4"/>
  <c r="F54" i="4"/>
  <c r="E53" i="4"/>
  <c r="D49" i="1" s="1"/>
  <c r="D53" i="4"/>
  <c r="F53" i="4" s="1"/>
  <c r="F52" i="4"/>
  <c r="F51" i="4"/>
  <c r="F50" i="4"/>
  <c r="E50" i="4"/>
  <c r="D50" i="4"/>
  <c r="F48" i="4"/>
  <c r="F47" i="4"/>
  <c r="F46" i="4"/>
  <c r="F45" i="4"/>
  <c r="F44" i="4"/>
  <c r="E44" i="4"/>
  <c r="D44" i="4"/>
  <c r="D43" i="4" s="1"/>
  <c r="F43" i="4"/>
  <c r="E43" i="4"/>
  <c r="D39" i="1" s="1"/>
  <c r="F42" i="4"/>
  <c r="F41" i="4"/>
  <c r="F40" i="4"/>
  <c r="E39" i="4"/>
  <c r="D35" i="1" s="1"/>
  <c r="D39" i="4"/>
  <c r="F39" i="4" s="1"/>
  <c r="F38" i="4"/>
  <c r="F37" i="4"/>
  <c r="F36" i="4"/>
  <c r="E36" i="4"/>
  <c r="D32" i="1" s="1"/>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I40" i="3"/>
  <c r="G40" i="3"/>
  <c r="B40" i="3"/>
  <c r="G39" i="3"/>
  <c r="B39" i="3"/>
  <c r="H38" i="3"/>
  <c r="G38" i="3"/>
  <c r="B38" i="3"/>
  <c r="H36" i="3"/>
  <c r="G36" i="3"/>
  <c r="B36"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G1684" i="1"/>
  <c r="C1684" i="1"/>
  <c r="H1684" i="1" s="1"/>
  <c r="C1683" i="1"/>
  <c r="G1683" i="1" s="1"/>
  <c r="H1682" i="1"/>
  <c r="G1682" i="1"/>
  <c r="C1682" i="1"/>
  <c r="C1680" i="1"/>
  <c r="H1680" i="1" s="1"/>
  <c r="H1679" i="1"/>
  <c r="C1679" i="1"/>
  <c r="G1679" i="1" s="1"/>
  <c r="H1678" i="1"/>
  <c r="G1678" i="1"/>
  <c r="C1678" i="1"/>
  <c r="G1677" i="1"/>
  <c r="C1677" i="1"/>
  <c r="H1677" i="1" s="1"/>
  <c r="G1676" i="1"/>
  <c r="C1676" i="1"/>
  <c r="H1676" i="1" s="1"/>
  <c r="H1675" i="1"/>
  <c r="C1675" i="1"/>
  <c r="G1675" i="1" s="1"/>
  <c r="H1674" i="1"/>
  <c r="G1674" i="1"/>
  <c r="C1674" i="1"/>
  <c r="H1673" i="1"/>
  <c r="G1673" i="1"/>
  <c r="C1673" i="1"/>
  <c r="G1672" i="1"/>
  <c r="C1672" i="1"/>
  <c r="H1672" i="1" s="1"/>
  <c r="H1671" i="1"/>
  <c r="C1671" i="1"/>
  <c r="G1671" i="1" s="1"/>
  <c r="H1670" i="1"/>
  <c r="G1670" i="1"/>
  <c r="C1670" i="1"/>
  <c r="C1669" i="1"/>
  <c r="H1669" i="1" s="1"/>
  <c r="G1668" i="1"/>
  <c r="C1668" i="1"/>
  <c r="H1668" i="1" s="1"/>
  <c r="H1667" i="1"/>
  <c r="G1667" i="1"/>
  <c r="C1667" i="1"/>
  <c r="C1666" i="1"/>
  <c r="H1665" i="1"/>
  <c r="C1665" i="1"/>
  <c r="G1665" i="1" s="1"/>
  <c r="H1664" i="1"/>
  <c r="G1664" i="1"/>
  <c r="C1664" i="1"/>
  <c r="C1663" i="1"/>
  <c r="G1662" i="1"/>
  <c r="C1662" i="1"/>
  <c r="H1662" i="1" s="1"/>
  <c r="C1661" i="1"/>
  <c r="H1660" i="1"/>
  <c r="G1660" i="1"/>
  <c r="C1660" i="1"/>
  <c r="H1659" i="1"/>
  <c r="G1659" i="1"/>
  <c r="C1659" i="1"/>
  <c r="C1658" i="1"/>
  <c r="H1657" i="1"/>
  <c r="C1657" i="1"/>
  <c r="G1657" i="1" s="1"/>
  <c r="H1656" i="1"/>
  <c r="G1656" i="1"/>
  <c r="C1656" i="1"/>
  <c r="C1655" i="1"/>
  <c r="G1654" i="1"/>
  <c r="C1654" i="1"/>
  <c r="H1654" i="1" s="1"/>
  <c r="C1653" i="1"/>
  <c r="H1652" i="1"/>
  <c r="G1652" i="1"/>
  <c r="C1652" i="1"/>
  <c r="H1651" i="1"/>
  <c r="G1651" i="1"/>
  <c r="C1651" i="1"/>
  <c r="C1650" i="1"/>
  <c r="H1649" i="1"/>
  <c r="C1649" i="1"/>
  <c r="G1649" i="1" s="1"/>
  <c r="H1648" i="1"/>
  <c r="G1648" i="1"/>
  <c r="C1648" i="1"/>
  <c r="C1647" i="1"/>
  <c r="G1646" i="1"/>
  <c r="C1646" i="1"/>
  <c r="H1646" i="1" s="1"/>
  <c r="C1645" i="1"/>
  <c r="H1644" i="1"/>
  <c r="G1644" i="1"/>
  <c r="C1644" i="1"/>
  <c r="H1643" i="1"/>
  <c r="G1643" i="1"/>
  <c r="C1643" i="1"/>
  <c r="C1642" i="1"/>
  <c r="H1641" i="1"/>
  <c r="C1641" i="1"/>
  <c r="G1641" i="1" s="1"/>
  <c r="H1640" i="1"/>
  <c r="G1640" i="1"/>
  <c r="C1640" i="1"/>
  <c r="C1639" i="1"/>
  <c r="G1638" i="1"/>
  <c r="C1638" i="1"/>
  <c r="H1638" i="1" s="1"/>
  <c r="C1637" i="1"/>
  <c r="H1636" i="1"/>
  <c r="G1636" i="1"/>
  <c r="C1636" i="1"/>
  <c r="H1635" i="1"/>
  <c r="G1635" i="1"/>
  <c r="C1635" i="1"/>
  <c r="C1634" i="1"/>
  <c r="H1633" i="1"/>
  <c r="C1633" i="1"/>
  <c r="G1633" i="1" s="1"/>
  <c r="H1632" i="1"/>
  <c r="G1632" i="1"/>
  <c r="C1632" i="1"/>
  <c r="C1631" i="1"/>
  <c r="G1630" i="1"/>
  <c r="C1630" i="1"/>
  <c r="H1630" i="1" s="1"/>
  <c r="C1629" i="1"/>
  <c r="H1628" i="1"/>
  <c r="G1628" i="1"/>
  <c r="C1628" i="1"/>
  <c r="H1627" i="1"/>
  <c r="G1627" i="1"/>
  <c r="C1627" i="1"/>
  <c r="C1626" i="1"/>
  <c r="H1625" i="1"/>
  <c r="C1625" i="1"/>
  <c r="G1625" i="1" s="1"/>
  <c r="H1624" i="1"/>
  <c r="G1624" i="1"/>
  <c r="C1624" i="1"/>
  <c r="C1623" i="1"/>
  <c r="G1622" i="1"/>
  <c r="C1622" i="1"/>
  <c r="H1622" i="1" s="1"/>
  <c r="C1620" i="1"/>
  <c r="H1620" i="1" s="1"/>
  <c r="H1619" i="1"/>
  <c r="G1619" i="1"/>
  <c r="C1619" i="1"/>
  <c r="C1618" i="1"/>
  <c r="H1617" i="1"/>
  <c r="C1617" i="1"/>
  <c r="G1617" i="1" s="1"/>
  <c r="H1616" i="1"/>
  <c r="G1616" i="1"/>
  <c r="C1616" i="1"/>
  <c r="C1615" i="1"/>
  <c r="C1613" i="1"/>
  <c r="H1612" i="1"/>
  <c r="C1612" i="1"/>
  <c r="G1612" i="1" s="1"/>
  <c r="G1611" i="1"/>
  <c r="C1611" i="1"/>
  <c r="H1611" i="1" s="1"/>
  <c r="C1610" i="1"/>
  <c r="C1609" i="1"/>
  <c r="G1609" i="1" s="1"/>
  <c r="C1608" i="1"/>
  <c r="H1608" i="1" s="1"/>
  <c r="C1607" i="1"/>
  <c r="C1606" i="1"/>
  <c r="H1606" i="1" s="1"/>
  <c r="C1605" i="1"/>
  <c r="C1604" i="1"/>
  <c r="G1604" i="1" s="1"/>
  <c r="H1603" i="1"/>
  <c r="G1603" i="1"/>
  <c r="C1603" i="1"/>
  <c r="C1601" i="1"/>
  <c r="G1601" i="1" s="1"/>
  <c r="H1600" i="1"/>
  <c r="G1600" i="1"/>
  <c r="C1600" i="1"/>
  <c r="C1599" i="1"/>
  <c r="G1598" i="1"/>
  <c r="C1598" i="1"/>
  <c r="H1598" i="1" s="1"/>
  <c r="C1597" i="1"/>
  <c r="H1596" i="1"/>
  <c r="G1596" i="1"/>
  <c r="C1596" i="1"/>
  <c r="H1595" i="1"/>
  <c r="G1595" i="1"/>
  <c r="C1595" i="1"/>
  <c r="C1594" i="1"/>
  <c r="C1593" i="1"/>
  <c r="G1593" i="1" s="1"/>
  <c r="C1592" i="1"/>
  <c r="H1592" i="1" s="1"/>
  <c r="C1591" i="1"/>
  <c r="C1590" i="1"/>
  <c r="H1590" i="1" s="1"/>
  <c r="C1589" i="1"/>
  <c r="C1588" i="1"/>
  <c r="H1588" i="1" s="1"/>
  <c r="C1587" i="1"/>
  <c r="H1587" i="1" s="1"/>
  <c r="C1586" i="1"/>
  <c r="H1584" i="1"/>
  <c r="G1584" i="1"/>
  <c r="C1584" i="1"/>
  <c r="G1582" i="1"/>
  <c r="C1582" i="1"/>
  <c r="J1581" i="1"/>
  <c r="H1581" i="1"/>
  <c r="G1581" i="1"/>
  <c r="I1581" i="1" s="1"/>
  <c r="D1581" i="1"/>
  <c r="C1581" i="1"/>
  <c r="J1580" i="1"/>
  <c r="D1580" i="1"/>
  <c r="C1580" i="1"/>
  <c r="D1579" i="1"/>
  <c r="C1579" i="1"/>
  <c r="D1578" i="1"/>
  <c r="H1578" i="1" s="1"/>
  <c r="C1578" i="1"/>
  <c r="C1577" i="1"/>
  <c r="D1576" i="1"/>
  <c r="C1576" i="1"/>
  <c r="H1575" i="1"/>
  <c r="I1575" i="1" s="1"/>
  <c r="D1575" i="1"/>
  <c r="C1575" i="1"/>
  <c r="G1575" i="1" s="1"/>
  <c r="J1574" i="1"/>
  <c r="H1574" i="1"/>
  <c r="D1574" i="1"/>
  <c r="G1574" i="1" s="1"/>
  <c r="I1574" i="1" s="1"/>
  <c r="C1574" i="1"/>
  <c r="D1573" i="1"/>
  <c r="C1573" i="1"/>
  <c r="D1572" i="1"/>
  <c r="C1572" i="1"/>
  <c r="C1571" i="1"/>
  <c r="J1570" i="1"/>
  <c r="H1570" i="1"/>
  <c r="D1570" i="1"/>
  <c r="G1570" i="1" s="1"/>
  <c r="I1570" i="1" s="1"/>
  <c r="C1570" i="1"/>
  <c r="D1569" i="1"/>
  <c r="C1569" i="1"/>
  <c r="G1568" i="1"/>
  <c r="D1568" i="1"/>
  <c r="C1568" i="1"/>
  <c r="H1567" i="1"/>
  <c r="I1567" i="1" s="1"/>
  <c r="D1567" i="1"/>
  <c r="C1567" i="1"/>
  <c r="G1567" i="1" s="1"/>
  <c r="J1566" i="1"/>
  <c r="H1566" i="1"/>
  <c r="D1566" i="1"/>
  <c r="G1566" i="1" s="1"/>
  <c r="C1566" i="1"/>
  <c r="D1565" i="1"/>
  <c r="J1565" i="1" s="1"/>
  <c r="C1565" i="1"/>
  <c r="D1564" i="1"/>
  <c r="G1564" i="1" s="1"/>
  <c r="C1564" i="1"/>
  <c r="D1563" i="1"/>
  <c r="H1563" i="1" s="1"/>
  <c r="C1563" i="1"/>
  <c r="I1562" i="1"/>
  <c r="H1562" i="1"/>
  <c r="D1562" i="1"/>
  <c r="C1562" i="1"/>
  <c r="G1562" i="1" s="1"/>
  <c r="J1561" i="1"/>
  <c r="H1561" i="1"/>
  <c r="D1561" i="1"/>
  <c r="G1561" i="1" s="1"/>
  <c r="I1561" i="1" s="1"/>
  <c r="C1561" i="1"/>
  <c r="J1560" i="1"/>
  <c r="D1560" i="1"/>
  <c r="C1560" i="1"/>
  <c r="D1559" i="1"/>
  <c r="C1559" i="1"/>
  <c r="H1558" i="1"/>
  <c r="I1558" i="1" s="1"/>
  <c r="D1558" i="1"/>
  <c r="C1558" i="1"/>
  <c r="G1558" i="1" s="1"/>
  <c r="J1557" i="1"/>
  <c r="H1557" i="1"/>
  <c r="D1557" i="1"/>
  <c r="G1557" i="1" s="1"/>
  <c r="I1557" i="1" s="1"/>
  <c r="C1557" i="1"/>
  <c r="C1556" i="1"/>
  <c r="C1555" i="1"/>
  <c r="D1554" i="1"/>
  <c r="C1554" i="1"/>
  <c r="J1554" i="1" s="1"/>
  <c r="D1553" i="1"/>
  <c r="C1553" i="1"/>
  <c r="I1552" i="1"/>
  <c r="H1552" i="1"/>
  <c r="D1552" i="1"/>
  <c r="C1552" i="1"/>
  <c r="G1552" i="1" s="1"/>
  <c r="J1551" i="1"/>
  <c r="H1551" i="1"/>
  <c r="D1551" i="1"/>
  <c r="G1551" i="1" s="1"/>
  <c r="I1551" i="1" s="1"/>
  <c r="C1551" i="1"/>
  <c r="J1550" i="1"/>
  <c r="D1550" i="1"/>
  <c r="C1550" i="1"/>
  <c r="D1549" i="1"/>
  <c r="C1549" i="1"/>
  <c r="H1548" i="1"/>
  <c r="I1548" i="1" s="1"/>
  <c r="D1548" i="1"/>
  <c r="C1548" i="1"/>
  <c r="G1548" i="1" s="1"/>
  <c r="J1547" i="1"/>
  <c r="G1547" i="1"/>
  <c r="D1547" i="1"/>
  <c r="C1547" i="1"/>
  <c r="H1547" i="1" s="1"/>
  <c r="H1546" i="1"/>
  <c r="D1546" i="1"/>
  <c r="C1546" i="1"/>
  <c r="D1545" i="1"/>
  <c r="C1545" i="1"/>
  <c r="J1545" i="1" s="1"/>
  <c r="H1544" i="1"/>
  <c r="G1544" i="1"/>
  <c r="I1544" i="1" s="1"/>
  <c r="D1544" i="1"/>
  <c r="C1544" i="1"/>
  <c r="J1544" i="1" s="1"/>
  <c r="G1543" i="1"/>
  <c r="I1543" i="1" s="1"/>
  <c r="D1543" i="1"/>
  <c r="C1543" i="1"/>
  <c r="H1543" i="1" s="1"/>
  <c r="D1542" i="1"/>
  <c r="C1542" i="1"/>
  <c r="D1541" i="1"/>
  <c r="C1541" i="1"/>
  <c r="C1540" i="1"/>
  <c r="C1539" i="1"/>
  <c r="C1538" i="1"/>
  <c r="D1536" i="1"/>
  <c r="C1536" i="1"/>
  <c r="G1535" i="1"/>
  <c r="D1535" i="1"/>
  <c r="C1535" i="1"/>
  <c r="H1535" i="1" s="1"/>
  <c r="D1534" i="1"/>
  <c r="G1534" i="1" s="1"/>
  <c r="C1534" i="1"/>
  <c r="D1533" i="1"/>
  <c r="C1533" i="1"/>
  <c r="D1532" i="1"/>
  <c r="C1532" i="1"/>
  <c r="G1531" i="1"/>
  <c r="D1531" i="1"/>
  <c r="C1531" i="1"/>
  <c r="H1531" i="1" s="1"/>
  <c r="D1530" i="1"/>
  <c r="G1530" i="1" s="1"/>
  <c r="C1530" i="1"/>
  <c r="D1529" i="1"/>
  <c r="C1529" i="1"/>
  <c r="D1528" i="1"/>
  <c r="C1528" i="1"/>
  <c r="G1527" i="1"/>
  <c r="D1527" i="1"/>
  <c r="C1527" i="1"/>
  <c r="H1527" i="1" s="1"/>
  <c r="D1526" i="1"/>
  <c r="G1526" i="1" s="1"/>
  <c r="C1526" i="1"/>
  <c r="D1525" i="1"/>
  <c r="C1525" i="1"/>
  <c r="D1524" i="1"/>
  <c r="C1524" i="1"/>
  <c r="G1523" i="1"/>
  <c r="D1523" i="1"/>
  <c r="C1523" i="1"/>
  <c r="H1523" i="1" s="1"/>
  <c r="D1522" i="1"/>
  <c r="G1522" i="1" s="1"/>
  <c r="C1522" i="1"/>
  <c r="D1521" i="1"/>
  <c r="C1521" i="1"/>
  <c r="D1520" i="1"/>
  <c r="C1520" i="1"/>
  <c r="G1519" i="1"/>
  <c r="D1519" i="1"/>
  <c r="C1519" i="1"/>
  <c r="H1519" i="1" s="1"/>
  <c r="D1518" i="1"/>
  <c r="G1518" i="1" s="1"/>
  <c r="C1518" i="1"/>
  <c r="D1517" i="1"/>
  <c r="C1517" i="1"/>
  <c r="D1516" i="1"/>
  <c r="C1516" i="1"/>
  <c r="G1515" i="1"/>
  <c r="D1515" i="1"/>
  <c r="C1515" i="1"/>
  <c r="H1515" i="1" s="1"/>
  <c r="D1514" i="1"/>
  <c r="G1514" i="1" s="1"/>
  <c r="C1514" i="1"/>
  <c r="D1513" i="1"/>
  <c r="C1513" i="1"/>
  <c r="D1512" i="1"/>
  <c r="C1512" i="1"/>
  <c r="C1511" i="1"/>
  <c r="D1509" i="1"/>
  <c r="C1509" i="1"/>
  <c r="D1508" i="1"/>
  <c r="C1508" i="1"/>
  <c r="D1507" i="1"/>
  <c r="G1507" i="1" s="1"/>
  <c r="C1507" i="1"/>
  <c r="G1506" i="1"/>
  <c r="D1506" i="1"/>
  <c r="C1506" i="1"/>
  <c r="D1505" i="1"/>
  <c r="C1505" i="1"/>
  <c r="D1504" i="1"/>
  <c r="C1504" i="1"/>
  <c r="D1503" i="1"/>
  <c r="G1503" i="1" s="1"/>
  <c r="C1503" i="1"/>
  <c r="D1502" i="1"/>
  <c r="G1502" i="1" s="1"/>
  <c r="C1502" i="1"/>
  <c r="D1501" i="1"/>
  <c r="C1501" i="1"/>
  <c r="D1500" i="1"/>
  <c r="C1500" i="1"/>
  <c r="G1499" i="1"/>
  <c r="D1499" i="1"/>
  <c r="C1499" i="1"/>
  <c r="H1499" i="1" s="1"/>
  <c r="G1498" i="1"/>
  <c r="D1498" i="1"/>
  <c r="C1498" i="1"/>
  <c r="D1497" i="1"/>
  <c r="C1497" i="1"/>
  <c r="D1496" i="1"/>
  <c r="C1496" i="1"/>
  <c r="G1495" i="1"/>
  <c r="D1495" i="1"/>
  <c r="C1495" i="1"/>
  <c r="H1495" i="1" s="1"/>
  <c r="D1494" i="1"/>
  <c r="G1494" i="1" s="1"/>
  <c r="C1494" i="1"/>
  <c r="D1493" i="1"/>
  <c r="C1493" i="1"/>
  <c r="D1492" i="1"/>
  <c r="C1492" i="1"/>
  <c r="D1491" i="1"/>
  <c r="G1491" i="1" s="1"/>
  <c r="C1491" i="1"/>
  <c r="D1490" i="1"/>
  <c r="G1490" i="1" s="1"/>
  <c r="C1490" i="1"/>
  <c r="D1489" i="1"/>
  <c r="C1489" i="1"/>
  <c r="D1488" i="1"/>
  <c r="C1488" i="1"/>
  <c r="G1487" i="1"/>
  <c r="D1487" i="1"/>
  <c r="C1487" i="1"/>
  <c r="H1487" i="1" s="1"/>
  <c r="D1486" i="1"/>
  <c r="G1486" i="1" s="1"/>
  <c r="C1486" i="1"/>
  <c r="D1484" i="1"/>
  <c r="C1484" i="1"/>
  <c r="G1483" i="1"/>
  <c r="D1483" i="1"/>
  <c r="C1483" i="1"/>
  <c r="H1483" i="1" s="1"/>
  <c r="D1482" i="1"/>
  <c r="G1482" i="1" s="1"/>
  <c r="C1482" i="1"/>
  <c r="D1481" i="1"/>
  <c r="C1481" i="1"/>
  <c r="D1480" i="1"/>
  <c r="C1480" i="1"/>
  <c r="G1479" i="1"/>
  <c r="D1479" i="1"/>
  <c r="C1479" i="1"/>
  <c r="H1479" i="1" s="1"/>
  <c r="C1478" i="1"/>
  <c r="D1477" i="1"/>
  <c r="C1477" i="1"/>
  <c r="D1476" i="1"/>
  <c r="C1476" i="1"/>
  <c r="G1475" i="1"/>
  <c r="D1475" i="1"/>
  <c r="C1475" i="1"/>
  <c r="H1475" i="1" s="1"/>
  <c r="G1474" i="1"/>
  <c r="D1474" i="1"/>
  <c r="C1474" i="1"/>
  <c r="D1473" i="1"/>
  <c r="C1473" i="1"/>
  <c r="D1472" i="1"/>
  <c r="C1472" i="1"/>
  <c r="C1471" i="1"/>
  <c r="D1470" i="1"/>
  <c r="G1470" i="1" s="1"/>
  <c r="C1470" i="1"/>
  <c r="D1469" i="1"/>
  <c r="C1469" i="1"/>
  <c r="D1468" i="1"/>
  <c r="C1468" i="1"/>
  <c r="G1467" i="1"/>
  <c r="D1467" i="1"/>
  <c r="C1467" i="1"/>
  <c r="H1467" i="1" s="1"/>
  <c r="G1466" i="1"/>
  <c r="D1466" i="1"/>
  <c r="C1466" i="1"/>
  <c r="D1465" i="1"/>
  <c r="C1465" i="1"/>
  <c r="D1464" i="1"/>
  <c r="C1464" i="1"/>
  <c r="G1463" i="1"/>
  <c r="D1463" i="1"/>
  <c r="C1463" i="1"/>
  <c r="H1463" i="1" s="1"/>
  <c r="D1462" i="1"/>
  <c r="G1462" i="1" s="1"/>
  <c r="C1462" i="1"/>
  <c r="D1461" i="1"/>
  <c r="C1461" i="1"/>
  <c r="D1460" i="1"/>
  <c r="C1460" i="1"/>
  <c r="G1459" i="1"/>
  <c r="D1459" i="1"/>
  <c r="C1459" i="1"/>
  <c r="H1459" i="1" s="1"/>
  <c r="G1458" i="1"/>
  <c r="D1458" i="1"/>
  <c r="C1458" i="1"/>
  <c r="D1457" i="1"/>
  <c r="C1457" i="1"/>
  <c r="D1456" i="1"/>
  <c r="C1456" i="1"/>
  <c r="G1455" i="1"/>
  <c r="D1455" i="1"/>
  <c r="C1455" i="1"/>
  <c r="H1455" i="1" s="1"/>
  <c r="D1454" i="1"/>
  <c r="G1454" i="1" s="1"/>
  <c r="C1454" i="1"/>
  <c r="D1453" i="1"/>
  <c r="C1453" i="1"/>
  <c r="D1452" i="1"/>
  <c r="C1452" i="1"/>
  <c r="D1451" i="1"/>
  <c r="G1451" i="1" s="1"/>
  <c r="C1451" i="1"/>
  <c r="C1450" i="1"/>
  <c r="D1449" i="1"/>
  <c r="C1449" i="1"/>
  <c r="D1448" i="1"/>
  <c r="C1448" i="1"/>
  <c r="G1447" i="1"/>
  <c r="D1447" i="1"/>
  <c r="C1447" i="1"/>
  <c r="H1447" i="1" s="1"/>
  <c r="D1446" i="1"/>
  <c r="G1446" i="1" s="1"/>
  <c r="C1446" i="1"/>
  <c r="D1445" i="1"/>
  <c r="C1445" i="1"/>
  <c r="D1444" i="1"/>
  <c r="C1444" i="1"/>
  <c r="G1443" i="1"/>
  <c r="D1443" i="1"/>
  <c r="C1443" i="1"/>
  <c r="H1443" i="1" s="1"/>
  <c r="G1442" i="1"/>
  <c r="D1442" i="1"/>
  <c r="C1442" i="1"/>
  <c r="D1441" i="1"/>
  <c r="C1441" i="1"/>
  <c r="D1440" i="1"/>
  <c r="C1440" i="1"/>
  <c r="G1439" i="1"/>
  <c r="D1439" i="1"/>
  <c r="C1439" i="1"/>
  <c r="H1439" i="1" s="1"/>
  <c r="D1438" i="1"/>
  <c r="G1438" i="1" s="1"/>
  <c r="C1438" i="1"/>
  <c r="D1437" i="1"/>
  <c r="C1437" i="1"/>
  <c r="D1436" i="1"/>
  <c r="C1436" i="1"/>
  <c r="C1435" i="1"/>
  <c r="D1434" i="1"/>
  <c r="G1434" i="1" s="1"/>
  <c r="C1434" i="1"/>
  <c r="D1433" i="1"/>
  <c r="C1433" i="1"/>
  <c r="C1432" i="1"/>
  <c r="D1430" i="1"/>
  <c r="G1430" i="1" s="1"/>
  <c r="C1430" i="1"/>
  <c r="D1429" i="1"/>
  <c r="C1429" i="1"/>
  <c r="D1428" i="1"/>
  <c r="C1428" i="1"/>
  <c r="G1427" i="1"/>
  <c r="D1427" i="1"/>
  <c r="C1427" i="1"/>
  <c r="H1427" i="1" s="1"/>
  <c r="D1426" i="1"/>
  <c r="G1426" i="1" s="1"/>
  <c r="C1426" i="1"/>
  <c r="D1425" i="1"/>
  <c r="C1425" i="1"/>
  <c r="D1424" i="1"/>
  <c r="C1424" i="1"/>
  <c r="G1423" i="1"/>
  <c r="D1423" i="1"/>
  <c r="C1423" i="1"/>
  <c r="H1423" i="1" s="1"/>
  <c r="D1422" i="1"/>
  <c r="G1422" i="1" s="1"/>
  <c r="C1422" i="1"/>
  <c r="D1421" i="1"/>
  <c r="C1421" i="1"/>
  <c r="D1420" i="1"/>
  <c r="C1420" i="1"/>
  <c r="G1419" i="1"/>
  <c r="D1419" i="1"/>
  <c r="C1419" i="1"/>
  <c r="H1419" i="1" s="1"/>
  <c r="C1418" i="1"/>
  <c r="D1417" i="1"/>
  <c r="C1417" i="1"/>
  <c r="D1416" i="1"/>
  <c r="C1416" i="1"/>
  <c r="D1415" i="1"/>
  <c r="G1415" i="1" s="1"/>
  <c r="C1415" i="1"/>
  <c r="D1414" i="1"/>
  <c r="G1414" i="1" s="1"/>
  <c r="C1414" i="1"/>
  <c r="D1413" i="1"/>
  <c r="C1413" i="1"/>
  <c r="D1412" i="1"/>
  <c r="C1412" i="1"/>
  <c r="G1411" i="1"/>
  <c r="D1411" i="1"/>
  <c r="C1411" i="1"/>
  <c r="H1411" i="1" s="1"/>
  <c r="D1410" i="1"/>
  <c r="G1410" i="1" s="1"/>
  <c r="C1410" i="1"/>
  <c r="D1409" i="1"/>
  <c r="C1409" i="1"/>
  <c r="D1408" i="1"/>
  <c r="C1408" i="1"/>
  <c r="G1407" i="1"/>
  <c r="D1407" i="1"/>
  <c r="C1407" i="1"/>
  <c r="H1407" i="1" s="1"/>
  <c r="D1406" i="1"/>
  <c r="G1406" i="1" s="1"/>
  <c r="C1406" i="1"/>
  <c r="D1405" i="1"/>
  <c r="C1405" i="1"/>
  <c r="D1404" i="1"/>
  <c r="C1404" i="1"/>
  <c r="D1403" i="1"/>
  <c r="G1403" i="1" s="1"/>
  <c r="C1403" i="1"/>
  <c r="D1402" i="1"/>
  <c r="G1402" i="1" s="1"/>
  <c r="C1402" i="1"/>
  <c r="D1400" i="1"/>
  <c r="C1400" i="1"/>
  <c r="D1399" i="1"/>
  <c r="H1399" i="1" s="1"/>
  <c r="C1399" i="1"/>
  <c r="G1398" i="1"/>
  <c r="D1398" i="1"/>
  <c r="H1398" i="1" s="1"/>
  <c r="C1398" i="1"/>
  <c r="D1397" i="1"/>
  <c r="H1397" i="1" s="1"/>
  <c r="C1397" i="1"/>
  <c r="D1396" i="1"/>
  <c r="H1396" i="1" s="1"/>
  <c r="C1396" i="1"/>
  <c r="D1395" i="1"/>
  <c r="H1395" i="1" s="1"/>
  <c r="C1395" i="1"/>
  <c r="D1394" i="1"/>
  <c r="C1394" i="1"/>
  <c r="D1393" i="1"/>
  <c r="H1393" i="1" s="1"/>
  <c r="C1393" i="1"/>
  <c r="D1392" i="1"/>
  <c r="H1392" i="1" s="1"/>
  <c r="C1392" i="1"/>
  <c r="D1391" i="1"/>
  <c r="H1391" i="1" s="1"/>
  <c r="C1391" i="1"/>
  <c r="G1390" i="1"/>
  <c r="D1390" i="1"/>
  <c r="H1390" i="1" s="1"/>
  <c r="C1390" i="1"/>
  <c r="D1389" i="1"/>
  <c r="C1389" i="1"/>
  <c r="D1388" i="1"/>
  <c r="H1388" i="1" s="1"/>
  <c r="C1388" i="1"/>
  <c r="D1387" i="1"/>
  <c r="C1387" i="1"/>
  <c r="G1386" i="1"/>
  <c r="D1386" i="1"/>
  <c r="H1386" i="1" s="1"/>
  <c r="C1386" i="1"/>
  <c r="D1385" i="1"/>
  <c r="C1385" i="1"/>
  <c r="D1384" i="1"/>
  <c r="C1384" i="1"/>
  <c r="D1383" i="1"/>
  <c r="H1383" i="1" s="1"/>
  <c r="C1383" i="1"/>
  <c r="G1382" i="1"/>
  <c r="D1382" i="1"/>
  <c r="H1382" i="1" s="1"/>
  <c r="C1382" i="1"/>
  <c r="D1381" i="1"/>
  <c r="H1381" i="1" s="1"/>
  <c r="C1381" i="1"/>
  <c r="D1380" i="1"/>
  <c r="H1380" i="1" s="1"/>
  <c r="C1380" i="1"/>
  <c r="D1379" i="1"/>
  <c r="H1379" i="1" s="1"/>
  <c r="C1379" i="1"/>
  <c r="G1378" i="1"/>
  <c r="D1378" i="1"/>
  <c r="H1378" i="1" s="1"/>
  <c r="C1378" i="1"/>
  <c r="D1377" i="1"/>
  <c r="H1377" i="1" s="1"/>
  <c r="C1377" i="1"/>
  <c r="D1376" i="1"/>
  <c r="H1376" i="1" s="1"/>
  <c r="C1376" i="1"/>
  <c r="D1375" i="1"/>
  <c r="H1375" i="1" s="1"/>
  <c r="C1375" i="1"/>
  <c r="G1374" i="1"/>
  <c r="D1374" i="1"/>
  <c r="H1374" i="1" s="1"/>
  <c r="C1374" i="1"/>
  <c r="D1373" i="1"/>
  <c r="H1373" i="1" s="1"/>
  <c r="C1373" i="1"/>
  <c r="D1372" i="1"/>
  <c r="H1372" i="1" s="1"/>
  <c r="C1372" i="1"/>
  <c r="D1371" i="1"/>
  <c r="H1371" i="1" s="1"/>
  <c r="C1371" i="1"/>
  <c r="G1370" i="1"/>
  <c r="D1370" i="1"/>
  <c r="H1370" i="1" s="1"/>
  <c r="C1370" i="1"/>
  <c r="D1369" i="1"/>
  <c r="H1369" i="1" s="1"/>
  <c r="C1369" i="1"/>
  <c r="D1368" i="1"/>
  <c r="H1368" i="1" s="1"/>
  <c r="C1368" i="1"/>
  <c r="D1367" i="1"/>
  <c r="H1367" i="1" s="1"/>
  <c r="C1367" i="1"/>
  <c r="G1366" i="1"/>
  <c r="D1366" i="1"/>
  <c r="H1366" i="1" s="1"/>
  <c r="C1366" i="1"/>
  <c r="D1365" i="1"/>
  <c r="H1365" i="1" s="1"/>
  <c r="C1365" i="1"/>
  <c r="D1364" i="1"/>
  <c r="H1364" i="1" s="1"/>
  <c r="C1364" i="1"/>
  <c r="D1363" i="1"/>
  <c r="H1363" i="1" s="1"/>
  <c r="C1363" i="1"/>
  <c r="G1362" i="1"/>
  <c r="D1362" i="1"/>
  <c r="H1362" i="1" s="1"/>
  <c r="C1362" i="1"/>
  <c r="D1361" i="1"/>
  <c r="H1361" i="1" s="1"/>
  <c r="C1361" i="1"/>
  <c r="D1360" i="1"/>
  <c r="H1360" i="1" s="1"/>
  <c r="C1360" i="1"/>
  <c r="D1359" i="1"/>
  <c r="H1359" i="1" s="1"/>
  <c r="C1359" i="1"/>
  <c r="G1358" i="1"/>
  <c r="D1358" i="1"/>
  <c r="H1358" i="1" s="1"/>
  <c r="C1358" i="1"/>
  <c r="D1357" i="1"/>
  <c r="H1357" i="1" s="1"/>
  <c r="C1357" i="1"/>
  <c r="D1356" i="1"/>
  <c r="H1356" i="1" s="1"/>
  <c r="C1356" i="1"/>
  <c r="D1355" i="1"/>
  <c r="H1355" i="1" s="1"/>
  <c r="C1355" i="1"/>
  <c r="G1354" i="1"/>
  <c r="D1354" i="1"/>
  <c r="H1354" i="1" s="1"/>
  <c r="C1354" i="1"/>
  <c r="D1353" i="1"/>
  <c r="H1353" i="1" s="1"/>
  <c r="C1353" i="1"/>
  <c r="D1352" i="1"/>
  <c r="H1352" i="1" s="1"/>
  <c r="C1352" i="1"/>
  <c r="D1351" i="1"/>
  <c r="H1351" i="1" s="1"/>
  <c r="C1351" i="1"/>
  <c r="G1350" i="1"/>
  <c r="D1350" i="1"/>
  <c r="H1350" i="1" s="1"/>
  <c r="C1350" i="1"/>
  <c r="D1349" i="1"/>
  <c r="H1349" i="1" s="1"/>
  <c r="C1349" i="1"/>
  <c r="D1348" i="1"/>
  <c r="H1348" i="1" s="1"/>
  <c r="C1348" i="1"/>
  <c r="D1347" i="1"/>
  <c r="H1347" i="1" s="1"/>
  <c r="C1347" i="1"/>
  <c r="G1346" i="1"/>
  <c r="D1346" i="1"/>
  <c r="H1346" i="1" s="1"/>
  <c r="C1346" i="1"/>
  <c r="D1345" i="1"/>
  <c r="H1345" i="1" s="1"/>
  <c r="C1345" i="1"/>
  <c r="D1344" i="1"/>
  <c r="H1344" i="1" s="1"/>
  <c r="C1344" i="1"/>
  <c r="D1343" i="1"/>
  <c r="H1343" i="1" s="1"/>
  <c r="C1343" i="1"/>
  <c r="G1342" i="1"/>
  <c r="D1342" i="1"/>
  <c r="H1342" i="1" s="1"/>
  <c r="C1342" i="1"/>
  <c r="D1341" i="1"/>
  <c r="H1341" i="1" s="1"/>
  <c r="C1341" i="1"/>
  <c r="D1340" i="1"/>
  <c r="H1340" i="1" s="1"/>
  <c r="C1340" i="1"/>
  <c r="D1339" i="1"/>
  <c r="H1339" i="1" s="1"/>
  <c r="C1339" i="1"/>
  <c r="G1338" i="1"/>
  <c r="D1338" i="1"/>
  <c r="H1338" i="1" s="1"/>
  <c r="C1338" i="1"/>
  <c r="D1337" i="1"/>
  <c r="H1337" i="1" s="1"/>
  <c r="C1337" i="1"/>
  <c r="D1336" i="1"/>
  <c r="H1336" i="1" s="1"/>
  <c r="C1336" i="1"/>
  <c r="D1335" i="1"/>
  <c r="H1335" i="1" s="1"/>
  <c r="C1335" i="1"/>
  <c r="G1334" i="1"/>
  <c r="D1334" i="1"/>
  <c r="H1334" i="1" s="1"/>
  <c r="C1334" i="1"/>
  <c r="D1333" i="1"/>
  <c r="H1333" i="1" s="1"/>
  <c r="C1333" i="1"/>
  <c r="D1332" i="1"/>
  <c r="H1332" i="1" s="1"/>
  <c r="C1332" i="1"/>
  <c r="D1331" i="1"/>
  <c r="H1331" i="1" s="1"/>
  <c r="C1331" i="1"/>
  <c r="G1330" i="1"/>
  <c r="D1330" i="1"/>
  <c r="H1330" i="1" s="1"/>
  <c r="C1330" i="1"/>
  <c r="D1329" i="1"/>
  <c r="H1329" i="1" s="1"/>
  <c r="C1329" i="1"/>
  <c r="D1328" i="1"/>
  <c r="H1328" i="1" s="1"/>
  <c r="C1328" i="1"/>
  <c r="D1327" i="1"/>
  <c r="H1327" i="1" s="1"/>
  <c r="C1327" i="1"/>
  <c r="G1326" i="1"/>
  <c r="D1326" i="1"/>
  <c r="H1326" i="1" s="1"/>
  <c r="C1326" i="1"/>
  <c r="D1325" i="1"/>
  <c r="H1325" i="1" s="1"/>
  <c r="C1325" i="1"/>
  <c r="D1324" i="1"/>
  <c r="H1324" i="1" s="1"/>
  <c r="C1324" i="1"/>
  <c r="D1323" i="1"/>
  <c r="H1323" i="1" s="1"/>
  <c r="C1323" i="1"/>
  <c r="G1322" i="1"/>
  <c r="D1322" i="1"/>
  <c r="H1322" i="1" s="1"/>
  <c r="C1322" i="1"/>
  <c r="D1321" i="1"/>
  <c r="H1321" i="1" s="1"/>
  <c r="C1321" i="1"/>
  <c r="D1320" i="1"/>
  <c r="H1320" i="1" s="1"/>
  <c r="C1320" i="1"/>
  <c r="D1319" i="1"/>
  <c r="H1319" i="1" s="1"/>
  <c r="C1319" i="1"/>
  <c r="G1318" i="1"/>
  <c r="D1318" i="1"/>
  <c r="H1318" i="1" s="1"/>
  <c r="C1318" i="1"/>
  <c r="D1317" i="1"/>
  <c r="H1317" i="1" s="1"/>
  <c r="C1317" i="1"/>
  <c r="D1316" i="1"/>
  <c r="H1316" i="1" s="1"/>
  <c r="C1316" i="1"/>
  <c r="D1315" i="1"/>
  <c r="H1315" i="1" s="1"/>
  <c r="C1315" i="1"/>
  <c r="G1314" i="1"/>
  <c r="D1314" i="1"/>
  <c r="H1314" i="1" s="1"/>
  <c r="C1314" i="1"/>
  <c r="D1313" i="1"/>
  <c r="H1313" i="1" s="1"/>
  <c r="C1313" i="1"/>
  <c r="D1312" i="1"/>
  <c r="H1312" i="1" s="1"/>
  <c r="C1312" i="1"/>
  <c r="D1311" i="1"/>
  <c r="H1311" i="1" s="1"/>
  <c r="C1311" i="1"/>
  <c r="G1310" i="1"/>
  <c r="D1310" i="1"/>
  <c r="H1310" i="1" s="1"/>
  <c r="C1310" i="1"/>
  <c r="D1309" i="1"/>
  <c r="H1309" i="1" s="1"/>
  <c r="C1309" i="1"/>
  <c r="D1308" i="1"/>
  <c r="H1308" i="1" s="1"/>
  <c r="C1308" i="1"/>
  <c r="D1307" i="1"/>
  <c r="H1307" i="1" s="1"/>
  <c r="C1307" i="1"/>
  <c r="D1306" i="1"/>
  <c r="H1306" i="1" s="1"/>
  <c r="C1306" i="1"/>
  <c r="D1305" i="1"/>
  <c r="C1305" i="1"/>
  <c r="D1304" i="1"/>
  <c r="H1304" i="1" s="1"/>
  <c r="C1304" i="1"/>
  <c r="D1303" i="1"/>
  <c r="H1303" i="1" s="1"/>
  <c r="C1303" i="1"/>
  <c r="D1302" i="1"/>
  <c r="H1302" i="1" s="1"/>
  <c r="C1302" i="1"/>
  <c r="D1301" i="1"/>
  <c r="H1301" i="1" s="1"/>
  <c r="C1301" i="1"/>
  <c r="G1299" i="1"/>
  <c r="D1299" i="1"/>
  <c r="H1299" i="1" s="1"/>
  <c r="C1299" i="1"/>
  <c r="D1298" i="1"/>
  <c r="H1298" i="1" s="1"/>
  <c r="C1298" i="1"/>
  <c r="D1297" i="1"/>
  <c r="C1297" i="1"/>
  <c r="D1296" i="1"/>
  <c r="H1296" i="1" s="1"/>
  <c r="C1296" i="1"/>
  <c r="D1295" i="1"/>
  <c r="C1295" i="1"/>
  <c r="G1295" i="1" s="1"/>
  <c r="D1294" i="1"/>
  <c r="H1294" i="1" s="1"/>
  <c r="C1294" i="1"/>
  <c r="D1293" i="1"/>
  <c r="H1293" i="1" s="1"/>
  <c r="C1293" i="1"/>
  <c r="D1292" i="1"/>
  <c r="H1292" i="1" s="1"/>
  <c r="C1292" i="1"/>
  <c r="D1291" i="1"/>
  <c r="C1291" i="1"/>
  <c r="D1290" i="1"/>
  <c r="H1290" i="1" s="1"/>
  <c r="C1290" i="1"/>
  <c r="D1289" i="1"/>
  <c r="C1289" i="1"/>
  <c r="D1288" i="1"/>
  <c r="H1288" i="1" s="1"/>
  <c r="C1288" i="1"/>
  <c r="G1287" i="1"/>
  <c r="D1287" i="1"/>
  <c r="H1287" i="1" s="1"/>
  <c r="C1287" i="1"/>
  <c r="D1286" i="1"/>
  <c r="H1286" i="1" s="1"/>
  <c r="C1286" i="1"/>
  <c r="D1285" i="1"/>
  <c r="H1285" i="1" s="1"/>
  <c r="C1285" i="1"/>
  <c r="D1284" i="1"/>
  <c r="H1284" i="1" s="1"/>
  <c r="C1284" i="1"/>
  <c r="G1283" i="1"/>
  <c r="D1283" i="1"/>
  <c r="H1283" i="1" s="1"/>
  <c r="C1283" i="1"/>
  <c r="D1282" i="1"/>
  <c r="H1282" i="1" s="1"/>
  <c r="C1282" i="1"/>
  <c r="C1281" i="1"/>
  <c r="D1280" i="1"/>
  <c r="H1280" i="1" s="1"/>
  <c r="C1280" i="1"/>
  <c r="G1279" i="1"/>
  <c r="D1279" i="1"/>
  <c r="H1279" i="1" s="1"/>
  <c r="C1279" i="1"/>
  <c r="C1278" i="1"/>
  <c r="D1277" i="1"/>
  <c r="H1277" i="1" s="1"/>
  <c r="C1277" i="1"/>
  <c r="D1276" i="1"/>
  <c r="H1276" i="1" s="1"/>
  <c r="C1276" i="1"/>
  <c r="G1275" i="1"/>
  <c r="D1275" i="1"/>
  <c r="H1275" i="1" s="1"/>
  <c r="C1275" i="1"/>
  <c r="D1274" i="1"/>
  <c r="H1274" i="1" s="1"/>
  <c r="C1274" i="1"/>
  <c r="D1273" i="1"/>
  <c r="H1273" i="1" s="1"/>
  <c r="C1273" i="1"/>
  <c r="D1272" i="1"/>
  <c r="H1272" i="1" s="1"/>
  <c r="C1272" i="1"/>
  <c r="G1271" i="1"/>
  <c r="D1271" i="1"/>
  <c r="H1271" i="1" s="1"/>
  <c r="C1271" i="1"/>
  <c r="D1270" i="1"/>
  <c r="H1270" i="1" s="1"/>
  <c r="C1270" i="1"/>
  <c r="D1269" i="1"/>
  <c r="H1269" i="1" s="1"/>
  <c r="C1269" i="1"/>
  <c r="D1268" i="1"/>
  <c r="H1268" i="1" s="1"/>
  <c r="C1268" i="1"/>
  <c r="G1267" i="1"/>
  <c r="D1267" i="1"/>
  <c r="H1267" i="1" s="1"/>
  <c r="C1267" i="1"/>
  <c r="D1266" i="1"/>
  <c r="H1266" i="1" s="1"/>
  <c r="C1266" i="1"/>
  <c r="D1265" i="1"/>
  <c r="H1265" i="1" s="1"/>
  <c r="C1265" i="1"/>
  <c r="C1264" i="1"/>
  <c r="G1263" i="1"/>
  <c r="D1263" i="1"/>
  <c r="H1263" i="1" s="1"/>
  <c r="C1263" i="1"/>
  <c r="D1262" i="1"/>
  <c r="H1262" i="1" s="1"/>
  <c r="C1262" i="1"/>
  <c r="D1261" i="1"/>
  <c r="H1261" i="1" s="1"/>
  <c r="C1261" i="1"/>
  <c r="D1260" i="1"/>
  <c r="H1260" i="1" s="1"/>
  <c r="C1260" i="1"/>
  <c r="C1259" i="1"/>
  <c r="D1258" i="1"/>
  <c r="H1258" i="1" s="1"/>
  <c r="C1258" i="1"/>
  <c r="D1257" i="1"/>
  <c r="H1257" i="1" s="1"/>
  <c r="C1257" i="1"/>
  <c r="D1256" i="1"/>
  <c r="H1256" i="1" s="1"/>
  <c r="C1256" i="1"/>
  <c r="D1254" i="1"/>
  <c r="H1254" i="1" s="1"/>
  <c r="C1254" i="1"/>
  <c r="D1253" i="1"/>
  <c r="H1253" i="1" s="1"/>
  <c r="C1253" i="1"/>
  <c r="G1252" i="1"/>
  <c r="D1252" i="1"/>
  <c r="H1252" i="1" s="1"/>
  <c r="C1252" i="1"/>
  <c r="D1251" i="1"/>
  <c r="H1251" i="1" s="1"/>
  <c r="C1251" i="1"/>
  <c r="D1250" i="1"/>
  <c r="H1250" i="1" s="1"/>
  <c r="C1250" i="1"/>
  <c r="D1249" i="1"/>
  <c r="H1249" i="1" s="1"/>
  <c r="C1249" i="1"/>
  <c r="G1248" i="1"/>
  <c r="D1248" i="1"/>
  <c r="H1248" i="1" s="1"/>
  <c r="C1248" i="1"/>
  <c r="D1247" i="1"/>
  <c r="H1247" i="1" s="1"/>
  <c r="C1247" i="1"/>
  <c r="D1246" i="1"/>
  <c r="H1246" i="1" s="1"/>
  <c r="C1246" i="1"/>
  <c r="D1245" i="1"/>
  <c r="H1245" i="1" s="1"/>
  <c r="C1245" i="1"/>
  <c r="G1244" i="1"/>
  <c r="D1244" i="1"/>
  <c r="H1244" i="1" s="1"/>
  <c r="C1244" i="1"/>
  <c r="D1243" i="1"/>
  <c r="H1243" i="1" s="1"/>
  <c r="C1243" i="1"/>
  <c r="D1242" i="1"/>
  <c r="H1242" i="1" s="1"/>
  <c r="C1242" i="1"/>
  <c r="D1241" i="1"/>
  <c r="H1241" i="1" s="1"/>
  <c r="C1241" i="1"/>
  <c r="G1240" i="1"/>
  <c r="D1240" i="1"/>
  <c r="H1240" i="1" s="1"/>
  <c r="C1240" i="1"/>
  <c r="D1239" i="1"/>
  <c r="H1239" i="1" s="1"/>
  <c r="C1239" i="1"/>
  <c r="D1238" i="1"/>
  <c r="H1238" i="1" s="1"/>
  <c r="C1238" i="1"/>
  <c r="D1237" i="1"/>
  <c r="H1237" i="1" s="1"/>
  <c r="C1237" i="1"/>
  <c r="G1236" i="1"/>
  <c r="D1236" i="1"/>
  <c r="H1236" i="1" s="1"/>
  <c r="C1236" i="1"/>
  <c r="D1235" i="1"/>
  <c r="H1235" i="1" s="1"/>
  <c r="C1235" i="1"/>
  <c r="D1234" i="1"/>
  <c r="H1234" i="1" s="1"/>
  <c r="C1234" i="1"/>
  <c r="D1233" i="1"/>
  <c r="H1233" i="1" s="1"/>
  <c r="C1233" i="1"/>
  <c r="G1232" i="1"/>
  <c r="D1232" i="1"/>
  <c r="H1232" i="1" s="1"/>
  <c r="C1232" i="1"/>
  <c r="D1231" i="1"/>
  <c r="H1231" i="1" s="1"/>
  <c r="C1231" i="1"/>
  <c r="D1230" i="1"/>
  <c r="H1230" i="1" s="1"/>
  <c r="C1230" i="1"/>
  <c r="D1229" i="1"/>
  <c r="H1229" i="1" s="1"/>
  <c r="C1229" i="1"/>
  <c r="G1228" i="1"/>
  <c r="D1228" i="1"/>
  <c r="H1228" i="1" s="1"/>
  <c r="C1228" i="1"/>
  <c r="D1227" i="1"/>
  <c r="H1227" i="1" s="1"/>
  <c r="C1227" i="1"/>
  <c r="D1226" i="1"/>
  <c r="H1226" i="1" s="1"/>
  <c r="C1226" i="1"/>
  <c r="D1225" i="1"/>
  <c r="H1225" i="1" s="1"/>
  <c r="C1225" i="1"/>
  <c r="G1224" i="1"/>
  <c r="D1224" i="1"/>
  <c r="H1224" i="1" s="1"/>
  <c r="C1224" i="1"/>
  <c r="D1223" i="1"/>
  <c r="D1222" i="1"/>
  <c r="H1222" i="1" s="1"/>
  <c r="C1222" i="1"/>
  <c r="G1221" i="1"/>
  <c r="D1221" i="1"/>
  <c r="H1221" i="1" s="1"/>
  <c r="C1221" i="1"/>
  <c r="D1220" i="1"/>
  <c r="H1220" i="1" s="1"/>
  <c r="C1220" i="1"/>
  <c r="D1219" i="1"/>
  <c r="H1219" i="1" s="1"/>
  <c r="C1219" i="1"/>
  <c r="D1218" i="1"/>
  <c r="H1218" i="1" s="1"/>
  <c r="C1218" i="1"/>
  <c r="G1217" i="1"/>
  <c r="D1217" i="1"/>
  <c r="H1217" i="1" s="1"/>
  <c r="C1217" i="1"/>
  <c r="D1216" i="1"/>
  <c r="H1216" i="1" s="1"/>
  <c r="C1216" i="1"/>
  <c r="D1215" i="1"/>
  <c r="H1215" i="1" s="1"/>
  <c r="C1215" i="1"/>
  <c r="D1214" i="1"/>
  <c r="H1214" i="1" s="1"/>
  <c r="C1214" i="1"/>
  <c r="G1213" i="1"/>
  <c r="D1213" i="1"/>
  <c r="H1213" i="1" s="1"/>
  <c r="C1213" i="1"/>
  <c r="D1212" i="1"/>
  <c r="H1212" i="1" s="1"/>
  <c r="C1212" i="1"/>
  <c r="D1211" i="1"/>
  <c r="H1211" i="1" s="1"/>
  <c r="C1211" i="1"/>
  <c r="D1210" i="1"/>
  <c r="H1210" i="1" s="1"/>
  <c r="C1210" i="1"/>
  <c r="G1209" i="1"/>
  <c r="D1209" i="1"/>
  <c r="H1209" i="1" s="1"/>
  <c r="C1209" i="1"/>
  <c r="D1208" i="1"/>
  <c r="H1208" i="1" s="1"/>
  <c r="C1208" i="1"/>
  <c r="D1207" i="1"/>
  <c r="H1207" i="1" s="1"/>
  <c r="C1207" i="1"/>
  <c r="D1206" i="1"/>
  <c r="H1206" i="1" s="1"/>
  <c r="C1206" i="1"/>
  <c r="G1205"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G1197" i="1"/>
  <c r="D1197" i="1"/>
  <c r="H1197" i="1" s="1"/>
  <c r="C1197" i="1"/>
  <c r="D1196" i="1"/>
  <c r="H1196" i="1" s="1"/>
  <c r="C1196" i="1"/>
  <c r="D1195" i="1"/>
  <c r="H1195" i="1" s="1"/>
  <c r="C1195" i="1"/>
  <c r="D1194" i="1"/>
  <c r="H1194" i="1" s="1"/>
  <c r="C1194" i="1"/>
  <c r="G1193" i="1"/>
  <c r="D1193" i="1"/>
  <c r="H1193" i="1" s="1"/>
  <c r="C1193" i="1"/>
  <c r="D1192" i="1"/>
  <c r="H1192" i="1" s="1"/>
  <c r="C1192" i="1"/>
  <c r="D1191" i="1"/>
  <c r="H1191" i="1" s="1"/>
  <c r="C1191" i="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D1172" i="1"/>
  <c r="G1172" i="1" s="1"/>
  <c r="C1172" i="1"/>
  <c r="H1171" i="1"/>
  <c r="G1171" i="1"/>
  <c r="D1171" i="1"/>
  <c r="C1171" i="1"/>
  <c r="D1170" i="1"/>
  <c r="H1170" i="1" s="1"/>
  <c r="C1170" i="1"/>
  <c r="D1169" i="1"/>
  <c r="G1169" i="1" s="1"/>
  <c r="C1169" i="1"/>
  <c r="H1168" i="1"/>
  <c r="G1168" i="1"/>
  <c r="D1168" i="1"/>
  <c r="C1168" i="1"/>
  <c r="H1167" i="1"/>
  <c r="G1167" i="1"/>
  <c r="D1167" i="1"/>
  <c r="C1167" i="1"/>
  <c r="D1166" i="1"/>
  <c r="H1166" i="1" s="1"/>
  <c r="C1166" i="1"/>
  <c r="D1165" i="1"/>
  <c r="H1165" i="1" s="1"/>
  <c r="C1165" i="1"/>
  <c r="D1164" i="1"/>
  <c r="H1164" i="1" s="1"/>
  <c r="C1164" i="1"/>
  <c r="H1163" i="1"/>
  <c r="D1163" i="1"/>
  <c r="G1163" i="1" s="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D1153" i="1"/>
  <c r="G1153" i="1" s="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D1145" i="1"/>
  <c r="G1145" i="1" s="1"/>
  <c r="C1145" i="1"/>
  <c r="H1144" i="1"/>
  <c r="G1144" i="1"/>
  <c r="D1144" i="1"/>
  <c r="C1144" i="1"/>
  <c r="H1143" i="1"/>
  <c r="G1143" i="1"/>
  <c r="D1143" i="1"/>
  <c r="C1143" i="1"/>
  <c r="H1142" i="1"/>
  <c r="G1142" i="1"/>
  <c r="D1142" i="1"/>
  <c r="C1142" i="1"/>
  <c r="H1141" i="1"/>
  <c r="D1141" i="1"/>
  <c r="G1141" i="1" s="1"/>
  <c r="C1141" i="1"/>
  <c r="D1140" i="1"/>
  <c r="D1139" i="1"/>
  <c r="G1139" i="1" s="1"/>
  <c r="C1139" i="1"/>
  <c r="D1138" i="1"/>
  <c r="G1138" i="1" s="1"/>
  <c r="C1138" i="1"/>
  <c r="D1137" i="1"/>
  <c r="G1137" i="1" s="1"/>
  <c r="C1137" i="1"/>
  <c r="D1136" i="1"/>
  <c r="G1136" i="1" s="1"/>
  <c r="C1136" i="1"/>
  <c r="D1135" i="1"/>
  <c r="G1135" i="1" s="1"/>
  <c r="C1135" i="1"/>
  <c r="D1134" i="1"/>
  <c r="G1134" i="1" s="1"/>
  <c r="C1134" i="1"/>
  <c r="D1133" i="1"/>
  <c r="G1133" i="1" s="1"/>
  <c r="C1133" i="1"/>
  <c r="D1132" i="1"/>
  <c r="G1132" i="1" s="1"/>
  <c r="C1132" i="1"/>
  <c r="D1131" i="1"/>
  <c r="G1131" i="1" s="1"/>
  <c r="C1131" i="1"/>
  <c r="D1130" i="1"/>
  <c r="G1130" i="1" s="1"/>
  <c r="C1130" i="1"/>
  <c r="D1129" i="1"/>
  <c r="G1129" i="1" s="1"/>
  <c r="C1129" i="1"/>
  <c r="D1128" i="1"/>
  <c r="G1128" i="1" s="1"/>
  <c r="C1128" i="1"/>
  <c r="D1127" i="1"/>
  <c r="G1127" i="1" s="1"/>
  <c r="C1127" i="1"/>
  <c r="D1126" i="1"/>
  <c r="G1126" i="1" s="1"/>
  <c r="C1126" i="1"/>
  <c r="D1125" i="1"/>
  <c r="G1125" i="1" s="1"/>
  <c r="C1125" i="1"/>
  <c r="D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H1062" i="1" s="1"/>
  <c r="C1062" i="1"/>
  <c r="C1061" i="1"/>
  <c r="D1060" i="1"/>
  <c r="H1060" i="1" s="1"/>
  <c r="C1060" i="1"/>
  <c r="D1059" i="1"/>
  <c r="H1059" i="1" s="1"/>
  <c r="C1059" i="1"/>
  <c r="H1058" i="1"/>
  <c r="G1058" i="1"/>
  <c r="D1058" i="1"/>
  <c r="C1058" i="1"/>
  <c r="D1057" i="1"/>
  <c r="H1057" i="1" s="1"/>
  <c r="C1057" i="1"/>
  <c r="H1056" i="1"/>
  <c r="G1056" i="1"/>
  <c r="D1056" i="1"/>
  <c r="C1056" i="1"/>
  <c r="D1055" i="1"/>
  <c r="H1055" i="1" s="1"/>
  <c r="C1055" i="1"/>
  <c r="D1054" i="1"/>
  <c r="H1054" i="1" s="1"/>
  <c r="C1054" i="1"/>
  <c r="D1053" i="1"/>
  <c r="H1053" i="1" s="1"/>
  <c r="C1053" i="1"/>
  <c r="D1052" i="1"/>
  <c r="G1052" i="1" s="1"/>
  <c r="C1052" i="1"/>
  <c r="H1051" i="1"/>
  <c r="G1051" i="1"/>
  <c r="D1051" i="1"/>
  <c r="C1051" i="1"/>
  <c r="D1050" i="1"/>
  <c r="H1050" i="1" s="1"/>
  <c r="C1050" i="1"/>
  <c r="D1049" i="1"/>
  <c r="H1049" i="1" s="1"/>
  <c r="C1049" i="1"/>
  <c r="H1048" i="1"/>
  <c r="G1048" i="1"/>
  <c r="D1048" i="1"/>
  <c r="C1048" i="1"/>
  <c r="D1047" i="1"/>
  <c r="G1047" i="1" s="1"/>
  <c r="C1047" i="1"/>
  <c r="D1046" i="1"/>
  <c r="H1046" i="1" s="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H1039" i="1" s="1"/>
  <c r="C1039" i="1"/>
  <c r="H1038" i="1"/>
  <c r="G1038" i="1"/>
  <c r="D1038" i="1"/>
  <c r="C1038" i="1"/>
  <c r="D1037" i="1"/>
  <c r="H1037" i="1" s="1"/>
  <c r="C1037" i="1"/>
  <c r="H1036" i="1"/>
  <c r="G1036" i="1"/>
  <c r="D1036" i="1"/>
  <c r="C1036" i="1"/>
  <c r="D1035" i="1"/>
  <c r="H1035" i="1" s="1"/>
  <c r="C1035" i="1"/>
  <c r="C1034" i="1"/>
  <c r="H1033" i="1"/>
  <c r="D1033" i="1"/>
  <c r="G1033" i="1" s="1"/>
  <c r="C1033" i="1"/>
  <c r="H1032" i="1"/>
  <c r="G1032" i="1"/>
  <c r="D1032" i="1"/>
  <c r="C1032" i="1"/>
  <c r="D1031" i="1"/>
  <c r="H1031" i="1" s="1"/>
  <c r="C1031" i="1"/>
  <c r="D1030" i="1"/>
  <c r="H1030" i="1" s="1"/>
  <c r="C1030" i="1"/>
  <c r="H1029" i="1"/>
  <c r="G1029" i="1"/>
  <c r="D1029" i="1"/>
  <c r="C1029" i="1"/>
  <c r="D1028" i="1"/>
  <c r="G1028" i="1" s="1"/>
  <c r="C1028" i="1"/>
  <c r="D1027" i="1"/>
  <c r="G1027" i="1" s="1"/>
  <c r="C1027" i="1"/>
  <c r="H1026" i="1"/>
  <c r="G1026" i="1"/>
  <c r="D1026" i="1"/>
  <c r="C1026" i="1"/>
  <c r="D1025" i="1"/>
  <c r="H1025" i="1" s="1"/>
  <c r="C1025" i="1"/>
  <c r="C1024" i="1"/>
  <c r="D1023" i="1"/>
  <c r="H1023" i="1" s="1"/>
  <c r="C1023" i="1"/>
  <c r="D1022" i="1"/>
  <c r="H1022" i="1" s="1"/>
  <c r="C1022" i="1"/>
  <c r="D1021" i="1"/>
  <c r="H1021" i="1" s="1"/>
  <c r="C1021" i="1"/>
  <c r="D1020" i="1"/>
  <c r="H1020" i="1" s="1"/>
  <c r="C1020" i="1"/>
  <c r="D1019" i="1"/>
  <c r="H1019" i="1" s="1"/>
  <c r="C1019" i="1"/>
  <c r="C1018" i="1"/>
  <c r="H1016" i="1"/>
  <c r="G1016" i="1"/>
  <c r="D1016" i="1"/>
  <c r="C1016" i="1"/>
  <c r="H1015" i="1"/>
  <c r="G1015" i="1"/>
  <c r="D1015" i="1"/>
  <c r="C1015" i="1"/>
  <c r="D1014" i="1"/>
  <c r="G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D778" i="1"/>
  <c r="H778" i="1" s="1"/>
  <c r="C778" i="1"/>
  <c r="H777" i="1"/>
  <c r="G777" i="1"/>
  <c r="D777" i="1"/>
  <c r="C777" i="1"/>
  <c r="H776" i="1"/>
  <c r="G776" i="1"/>
  <c r="D776" i="1"/>
  <c r="C776" i="1"/>
  <c r="H775" i="1"/>
  <c r="G775" i="1"/>
  <c r="D775" i="1"/>
  <c r="C775" i="1"/>
  <c r="H774" i="1"/>
  <c r="G774" i="1"/>
  <c r="D774" i="1"/>
  <c r="C774" i="1"/>
  <c r="D773" i="1"/>
  <c r="H773" i="1" s="1"/>
  <c r="C773" i="1"/>
  <c r="H772" i="1"/>
  <c r="G772" i="1"/>
  <c r="D772" i="1"/>
  <c r="C772" i="1"/>
  <c r="H771" i="1"/>
  <c r="G771" i="1"/>
  <c r="D771" i="1"/>
  <c r="C771"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D731" i="1"/>
  <c r="H731" i="1" s="1"/>
  <c r="C731" i="1"/>
  <c r="D730" i="1"/>
  <c r="H730" i="1" s="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D674" i="1"/>
  <c r="G674" i="1" s="1"/>
  <c r="C674" i="1"/>
  <c r="H673" i="1"/>
  <c r="G673" i="1"/>
  <c r="D673" i="1"/>
  <c r="C673" i="1"/>
  <c r="H672" i="1"/>
  <c r="G672" i="1"/>
  <c r="D672" i="1"/>
  <c r="C672" i="1"/>
  <c r="H671" i="1"/>
  <c r="G671" i="1"/>
  <c r="D671" i="1"/>
  <c r="C671" i="1"/>
  <c r="D670" i="1"/>
  <c r="H670" i="1" s="1"/>
  <c r="C670" i="1"/>
  <c r="H669" i="1"/>
  <c r="G669" i="1"/>
  <c r="D669" i="1"/>
  <c r="C669" i="1"/>
  <c r="H668" i="1"/>
  <c r="G668" i="1"/>
  <c r="D668" i="1"/>
  <c r="C668" i="1"/>
  <c r="D667" i="1"/>
  <c r="H667" i="1" s="1"/>
  <c r="C667" i="1"/>
  <c r="D666" i="1"/>
  <c r="H666" i="1" s="1"/>
  <c r="C666" i="1"/>
  <c r="H665" i="1"/>
  <c r="G665" i="1"/>
  <c r="D665" i="1"/>
  <c r="C665" i="1"/>
  <c r="H664" i="1"/>
  <c r="G664" i="1"/>
  <c r="D664" i="1"/>
  <c r="C664" i="1"/>
  <c r="D663" i="1"/>
  <c r="H663" i="1" s="1"/>
  <c r="C663" i="1"/>
  <c r="D662" i="1"/>
  <c r="H662" i="1" s="1"/>
  <c r="C662" i="1"/>
  <c r="H661" i="1"/>
  <c r="G661" i="1"/>
  <c r="D661" i="1"/>
  <c r="C661" i="1"/>
  <c r="H660" i="1"/>
  <c r="G660" i="1"/>
  <c r="D660" i="1"/>
  <c r="C660" i="1"/>
  <c r="H659" i="1"/>
  <c r="G659" i="1"/>
  <c r="D659" i="1"/>
  <c r="C659" i="1"/>
  <c r="H658" i="1"/>
  <c r="G658" i="1"/>
  <c r="D658" i="1"/>
  <c r="C658" i="1"/>
  <c r="D657" i="1"/>
  <c r="H657" i="1" s="1"/>
  <c r="C657" i="1"/>
  <c r="D656" i="1"/>
  <c r="H656" i="1" s="1"/>
  <c r="C656" i="1"/>
  <c r="D655" i="1"/>
  <c r="H655" i="1" s="1"/>
  <c r="C655" i="1"/>
  <c r="H654" i="1"/>
  <c r="G654" i="1"/>
  <c r="D654" i="1"/>
  <c r="C654" i="1"/>
  <c r="H653" i="1"/>
  <c r="G653" i="1"/>
  <c r="D653" i="1"/>
  <c r="C653" i="1"/>
  <c r="D652" i="1"/>
  <c r="H652" i="1" s="1"/>
  <c r="C652" i="1"/>
  <c r="H651" i="1"/>
  <c r="G651" i="1"/>
  <c r="D651" i="1"/>
  <c r="C651" i="1"/>
  <c r="D650" i="1"/>
  <c r="H650" i="1" s="1"/>
  <c r="C650" i="1"/>
  <c r="D649" i="1"/>
  <c r="H649" i="1" s="1"/>
  <c r="C649" i="1"/>
  <c r="H648" i="1"/>
  <c r="D648" i="1"/>
  <c r="G648" i="1" s="1"/>
  <c r="C648" i="1"/>
  <c r="D647" i="1"/>
  <c r="H647" i="1" s="1"/>
  <c r="C647" i="1"/>
  <c r="G646" i="1"/>
  <c r="D646" i="1"/>
  <c r="H646" i="1" s="1"/>
  <c r="C646" i="1"/>
  <c r="H645" i="1"/>
  <c r="G645" i="1"/>
  <c r="D645" i="1"/>
  <c r="C645"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D572" i="1"/>
  <c r="H571" i="1"/>
  <c r="G571" i="1"/>
  <c r="D571" i="1"/>
  <c r="C571" i="1"/>
  <c r="H570" i="1"/>
  <c r="G570" i="1"/>
  <c r="D570" i="1"/>
  <c r="C570" i="1"/>
  <c r="D569" i="1"/>
  <c r="H568" i="1"/>
  <c r="G568" i="1"/>
  <c r="D568" i="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D426" i="1"/>
  <c r="D423" i="1"/>
  <c r="G423" i="1" s="1"/>
  <c r="C423" i="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D399" i="1"/>
  <c r="H399" i="1" s="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C374" i="1"/>
  <c r="G373" i="1"/>
  <c r="D373" i="1"/>
  <c r="H373" i="1" s="1"/>
  <c r="C373" i="1"/>
  <c r="D372" i="1"/>
  <c r="H372" i="1" s="1"/>
  <c r="C372" i="1"/>
  <c r="G371" i="1"/>
  <c r="D371" i="1"/>
  <c r="H371" i="1" s="1"/>
  <c r="C371" i="1"/>
  <c r="H370" i="1"/>
  <c r="G370" i="1"/>
  <c r="D370" i="1"/>
  <c r="C370" i="1"/>
  <c r="G369"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D350" i="1"/>
  <c r="D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D300" i="1"/>
  <c r="H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G276" i="1" s="1"/>
  <c r="C276" i="1"/>
  <c r="H275" i="1"/>
  <c r="G275" i="1"/>
  <c r="D275" i="1"/>
  <c r="C275" i="1"/>
  <c r="C274" i="1"/>
  <c r="H273" i="1"/>
  <c r="G273" i="1"/>
  <c r="D273" i="1"/>
  <c r="C273" i="1"/>
  <c r="H272" i="1"/>
  <c r="G272" i="1"/>
  <c r="D272" i="1"/>
  <c r="C272" i="1"/>
  <c r="D271" i="1"/>
  <c r="H271" i="1" s="1"/>
  <c r="C271" i="1"/>
  <c r="C270" i="1"/>
  <c r="H268" i="1"/>
  <c r="G268" i="1"/>
  <c r="D268" i="1"/>
  <c r="C268" i="1"/>
  <c r="H267" i="1"/>
  <c r="G267" i="1"/>
  <c r="D267" i="1"/>
  <c r="C267" i="1"/>
  <c r="H266" i="1"/>
  <c r="D266" i="1"/>
  <c r="G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H247" i="1"/>
  <c r="D247" i="1"/>
  <c r="G247" i="1" s="1"/>
  <c r="C247" i="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D224" i="1"/>
  <c r="H224" i="1" s="1"/>
  <c r="C224" i="1"/>
  <c r="H223" i="1"/>
  <c r="G223" i="1"/>
  <c r="D223" i="1"/>
  <c r="C223" i="1"/>
  <c r="H222" i="1"/>
  <c r="G222" i="1"/>
  <c r="D222" i="1"/>
  <c r="C222" i="1"/>
  <c r="C221" i="1"/>
  <c r="H220" i="1"/>
  <c r="G220" i="1"/>
  <c r="D220" i="1"/>
  <c r="C220" i="1"/>
  <c r="H219" i="1"/>
  <c r="G219" i="1"/>
  <c r="D219" i="1"/>
  <c r="C219" i="1"/>
  <c r="H218" i="1"/>
  <c r="G218" i="1"/>
  <c r="D218" i="1"/>
  <c r="C218" i="1"/>
  <c r="C217" i="1"/>
  <c r="H216" i="1"/>
  <c r="D216" i="1"/>
  <c r="G216" i="1" s="1"/>
  <c r="C216" i="1"/>
  <c r="H215" i="1"/>
  <c r="G215" i="1"/>
  <c r="D215" i="1"/>
  <c r="C215" i="1"/>
  <c r="H214" i="1"/>
  <c r="G214" i="1"/>
  <c r="D214" i="1"/>
  <c r="C214" i="1"/>
  <c r="H213" i="1"/>
  <c r="G213" i="1"/>
  <c r="D213" i="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D195" i="1"/>
  <c r="G195" i="1" s="1"/>
  <c r="C195" i="1"/>
  <c r="H194" i="1"/>
  <c r="G194" i="1"/>
  <c r="D194" i="1"/>
  <c r="C194" i="1"/>
  <c r="D193" i="1"/>
  <c r="H193" i="1" s="1"/>
  <c r="C193" i="1"/>
  <c r="G192" i="1"/>
  <c r="D192" i="1"/>
  <c r="H192" i="1" s="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G179" i="1"/>
  <c r="D179" i="1"/>
  <c r="H179" i="1" s="1"/>
  <c r="C179" i="1"/>
  <c r="H178" i="1"/>
  <c r="G178" i="1"/>
  <c r="D178" i="1"/>
  <c r="C178" i="1"/>
  <c r="G177" i="1"/>
  <c r="D177" i="1"/>
  <c r="H177" i="1" s="1"/>
  <c r="C177" i="1"/>
  <c r="G176" i="1"/>
  <c r="D176" i="1"/>
  <c r="H176" i="1" s="1"/>
  <c r="C176" i="1"/>
  <c r="G175" i="1"/>
  <c r="D175" i="1"/>
  <c r="H175" i="1" s="1"/>
  <c r="C175" i="1"/>
  <c r="D174" i="1"/>
  <c r="H174" i="1" s="1"/>
  <c r="C174" i="1"/>
  <c r="G173" i="1"/>
  <c r="D173" i="1"/>
  <c r="H173" i="1" s="1"/>
  <c r="C173" i="1"/>
  <c r="H172" i="1"/>
  <c r="G172" i="1"/>
  <c r="D172" i="1"/>
  <c r="C172" i="1"/>
  <c r="G171" i="1"/>
  <c r="D171" i="1"/>
  <c r="H171" i="1" s="1"/>
  <c r="C171" i="1"/>
  <c r="H170" i="1"/>
  <c r="G170" i="1"/>
  <c r="D170" i="1"/>
  <c r="C170" i="1"/>
  <c r="G169" i="1"/>
  <c r="D169" i="1"/>
  <c r="H169" i="1" s="1"/>
  <c r="C169" i="1"/>
  <c r="H168" i="1"/>
  <c r="G168" i="1"/>
  <c r="D168" i="1"/>
  <c r="C168" i="1"/>
  <c r="G167" i="1"/>
  <c r="D167" i="1"/>
  <c r="H167" i="1" s="1"/>
  <c r="C167" i="1"/>
  <c r="D166" i="1"/>
  <c r="H165" i="1"/>
  <c r="D165" i="1"/>
  <c r="G165" i="1" s="1"/>
  <c r="C165" i="1"/>
  <c r="H164" i="1"/>
  <c r="D164" i="1"/>
  <c r="G164" i="1" s="1"/>
  <c r="C164" i="1"/>
  <c r="H163" i="1"/>
  <c r="G163" i="1"/>
  <c r="D163" i="1"/>
  <c r="C163" i="1"/>
  <c r="H162" i="1"/>
  <c r="D162" i="1"/>
  <c r="G162" i="1" s="1"/>
  <c r="C162" i="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D125" i="1"/>
  <c r="H124" i="1"/>
  <c r="G124" i="1"/>
  <c r="D124" i="1"/>
  <c r="C124" i="1"/>
  <c r="D123" i="1"/>
  <c r="H123" i="1" s="1"/>
  <c r="C123" i="1"/>
  <c r="H120" i="1"/>
  <c r="G120" i="1"/>
  <c r="D120" i="1"/>
  <c r="C120" i="1"/>
  <c r="H119" i="1"/>
  <c r="G119" i="1"/>
  <c r="D119" i="1"/>
  <c r="C119" i="1"/>
  <c r="D118" i="1"/>
  <c r="H118" i="1" s="1"/>
  <c r="C118" i="1"/>
  <c r="H117" i="1"/>
  <c r="G117" i="1"/>
  <c r="D117" i="1"/>
  <c r="C117" i="1"/>
  <c r="D116" i="1"/>
  <c r="H116" i="1" s="1"/>
  <c r="C116" i="1"/>
  <c r="H115" i="1"/>
  <c r="G115" i="1"/>
  <c r="D115" i="1"/>
  <c r="C115" i="1"/>
  <c r="H114" i="1"/>
  <c r="G114" i="1"/>
  <c r="D114" i="1"/>
  <c r="C114" i="1"/>
  <c r="D113" i="1"/>
  <c r="H113" i="1" s="1"/>
  <c r="C113" i="1"/>
  <c r="H112" i="1"/>
  <c r="G112" i="1"/>
  <c r="D112" i="1"/>
  <c r="C112" i="1"/>
  <c r="H111" i="1"/>
  <c r="D111" i="1"/>
  <c r="G111" i="1" s="1"/>
  <c r="C111" i="1"/>
  <c r="H110" i="1"/>
  <c r="G110" i="1"/>
  <c r="D110" i="1"/>
  <c r="C110" i="1"/>
  <c r="H109" i="1"/>
  <c r="G109" i="1"/>
  <c r="D109" i="1"/>
  <c r="C109" i="1"/>
  <c r="C108" i="1"/>
  <c r="D107" i="1"/>
  <c r="H107" i="1" s="1"/>
  <c r="C107" i="1"/>
  <c r="H106" i="1"/>
  <c r="G106" i="1"/>
  <c r="D106" i="1"/>
  <c r="C106" i="1"/>
  <c r="D105" i="1"/>
  <c r="H105" i="1" s="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G89" i="1" s="1"/>
  <c r="C89" i="1"/>
  <c r="H88" i="1"/>
  <c r="G88" i="1"/>
  <c r="D88" i="1"/>
  <c r="C88" i="1"/>
  <c r="C87" i="1"/>
  <c r="H86" i="1"/>
  <c r="D86" i="1"/>
  <c r="G86" i="1" s="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G71" i="1"/>
  <c r="D71" i="1"/>
  <c r="H71" i="1" s="1"/>
  <c r="C71" i="1"/>
  <c r="G70" i="1"/>
  <c r="D70" i="1"/>
  <c r="H70" i="1" s="1"/>
  <c r="C70" i="1"/>
  <c r="H69" i="1"/>
  <c r="G69" i="1"/>
  <c r="D69" i="1"/>
  <c r="C69" i="1"/>
  <c r="H68" i="1"/>
  <c r="G68" i="1"/>
  <c r="D68" i="1"/>
  <c r="C68" i="1"/>
  <c r="H67" i="1"/>
  <c r="G67" i="1"/>
  <c r="D67" i="1"/>
  <c r="C67" i="1"/>
  <c r="H66" i="1"/>
  <c r="G66" i="1"/>
  <c r="D66" i="1"/>
  <c r="C66" i="1"/>
  <c r="H65" i="1"/>
  <c r="G65" i="1"/>
  <c r="D65" i="1"/>
  <c r="C65" i="1"/>
  <c r="D64" i="1"/>
  <c r="D63" i="1"/>
  <c r="H63" i="1" s="1"/>
  <c r="C63" i="1"/>
  <c r="H62" i="1"/>
  <c r="G62" i="1"/>
  <c r="D62" i="1"/>
  <c r="C62" i="1"/>
  <c r="D61" i="1"/>
  <c r="H61" i="1" s="1"/>
  <c r="C61" i="1"/>
  <c r="C60" i="1"/>
  <c r="D59" i="1"/>
  <c r="H59" i="1" s="1"/>
  <c r="C59" i="1"/>
  <c r="G58" i="1"/>
  <c r="D58" i="1"/>
  <c r="H58" i="1" s="1"/>
  <c r="C58" i="1"/>
  <c r="C57" i="1"/>
  <c r="H56" i="1"/>
  <c r="D56" i="1"/>
  <c r="G56" i="1" s="1"/>
  <c r="C56" i="1"/>
  <c r="D55" i="1"/>
  <c r="H55" i="1" s="1"/>
  <c r="C55" i="1"/>
  <c r="D54" i="1"/>
  <c r="H54" i="1" s="1"/>
  <c r="C54" i="1"/>
  <c r="H53" i="1"/>
  <c r="G53" i="1"/>
  <c r="D53" i="1"/>
  <c r="C53" i="1"/>
  <c r="H52" i="1"/>
  <c r="G52" i="1"/>
  <c r="D52" i="1"/>
  <c r="C52" i="1"/>
  <c r="H51" i="1"/>
  <c r="G51" i="1"/>
  <c r="D51" i="1"/>
  <c r="C51" i="1"/>
  <c r="H50" i="1"/>
  <c r="G50" i="1"/>
  <c r="D50" i="1"/>
  <c r="C50"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4" i="1"/>
  <c r="G34" i="1"/>
  <c r="D34" i="1"/>
  <c r="C34" i="1"/>
  <c r="H33" i="1"/>
  <c r="G33" i="1"/>
  <c r="D33" i="1"/>
  <c r="C33" i="1"/>
  <c r="C32" i="1"/>
  <c r="H31" i="1"/>
  <c r="G31" i="1"/>
  <c r="D31" i="1"/>
  <c r="C31" i="1"/>
  <c r="H30" i="1"/>
  <c r="G30" i="1"/>
  <c r="D30" i="1"/>
  <c r="C30" i="1"/>
  <c r="H29" i="1"/>
  <c r="G29" i="1"/>
  <c r="D29" i="1"/>
  <c r="C29" i="1"/>
  <c r="H28" i="1"/>
  <c r="G28" i="1"/>
  <c r="D28" i="1"/>
  <c r="C28" i="1"/>
  <c r="D27" i="1"/>
  <c r="H27" i="1" s="1"/>
  <c r="C27" i="1"/>
  <c r="H26" i="1"/>
  <c r="G26" i="1"/>
  <c r="D26" i="1"/>
  <c r="C26" i="1"/>
  <c r="C25" i="1"/>
  <c r="H24" i="1"/>
  <c r="G24" i="1"/>
  <c r="D24" i="1"/>
  <c r="C24" i="1"/>
  <c r="G23" i="1"/>
  <c r="D23" i="1"/>
  <c r="H23" i="1" s="1"/>
  <c r="C23" i="1"/>
  <c r="H22" i="1"/>
  <c r="G22" i="1"/>
  <c r="D22" i="1"/>
  <c r="C22" i="1"/>
  <c r="H21" i="1"/>
  <c r="G21" i="1"/>
  <c r="D21" i="1"/>
  <c r="C21" i="1"/>
  <c r="H20" i="1"/>
  <c r="D20" i="1"/>
  <c r="G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D9" i="1"/>
  <c r="G9" i="1" s="1"/>
  <c r="C9" i="1"/>
  <c r="H8" i="1"/>
  <c r="D8" i="1"/>
  <c r="G8" i="1" s="1"/>
  <c r="C8" i="1"/>
  <c r="H7" i="1"/>
  <c r="D7" i="1"/>
  <c r="G7" i="1" s="1"/>
  <c r="C7" i="1"/>
  <c r="H6" i="1"/>
  <c r="G6" i="1"/>
  <c r="D6" i="1"/>
  <c r="C6" i="1"/>
  <c r="H5" i="1"/>
  <c r="D5" i="1"/>
  <c r="G5" i="1" s="1"/>
  <c r="C5" i="1"/>
  <c r="C4" i="1"/>
  <c r="E327" i="9" l="1"/>
  <c r="E36" i="9"/>
  <c r="B36" i="9" s="1"/>
  <c r="G61" i="1"/>
  <c r="E320" i="9"/>
  <c r="B320" i="9" s="1"/>
  <c r="H1400" i="1"/>
  <c r="H1389" i="1"/>
  <c r="H1387" i="1"/>
  <c r="H1385" i="1"/>
  <c r="H1384" i="1"/>
  <c r="H1394" i="1"/>
  <c r="E335" i="9"/>
  <c r="B335" i="9" s="1"/>
  <c r="H1305" i="1"/>
  <c r="H1295" i="1"/>
  <c r="H1297" i="1"/>
  <c r="H1291" i="1"/>
  <c r="H1281" i="1"/>
  <c r="H1289" i="1"/>
  <c r="H423" i="1"/>
  <c r="G1394" i="1"/>
  <c r="G1306" i="1"/>
  <c r="G1302" i="1"/>
  <c r="G1291" i="1"/>
  <c r="E304" i="9"/>
  <c r="B304" i="9" s="1"/>
  <c r="D1264" i="1"/>
  <c r="H1264" i="1" s="1"/>
  <c r="G1201" i="1"/>
  <c r="E178" i="5"/>
  <c r="E177" i="5" s="1"/>
  <c r="G1170" i="1"/>
  <c r="H1172" i="1"/>
  <c r="E318" i="9"/>
  <c r="H1169" i="1"/>
  <c r="G1166" i="1"/>
  <c r="G1165" i="1"/>
  <c r="G1164" i="1"/>
  <c r="D1155" i="1"/>
  <c r="E147" i="5"/>
  <c r="D1152" i="1" s="1"/>
  <c r="H1152" i="1" s="1"/>
  <c r="F150" i="5"/>
  <c r="D1076" i="1"/>
  <c r="H1076" i="1" s="1"/>
  <c r="D1061" i="1"/>
  <c r="G1062" i="1"/>
  <c r="G1060" i="1"/>
  <c r="G1057" i="1"/>
  <c r="G1059" i="1"/>
  <c r="G1055" i="1"/>
  <c r="G1049" i="1"/>
  <c r="G1039" i="1"/>
  <c r="G1023" i="1"/>
  <c r="G1054" i="1"/>
  <c r="G1053" i="1"/>
  <c r="G1050" i="1"/>
  <c r="H1052" i="1"/>
  <c r="G1046" i="1"/>
  <c r="H1047" i="1"/>
  <c r="G1037" i="1"/>
  <c r="G1034" i="1"/>
  <c r="G1035" i="1"/>
  <c r="G1031" i="1"/>
  <c r="G1030" i="1"/>
  <c r="H1028" i="1"/>
  <c r="H1027" i="1"/>
  <c r="G1025" i="1"/>
  <c r="H1024" i="1"/>
  <c r="G1022" i="1"/>
  <c r="G1021" i="1"/>
  <c r="G1020" i="1"/>
  <c r="G1019" i="1"/>
  <c r="H1018" i="1"/>
  <c r="G1013" i="1"/>
  <c r="H1014" i="1"/>
  <c r="H1491" i="1"/>
  <c r="H1507" i="1"/>
  <c r="H1503" i="1"/>
  <c r="F22" i="6"/>
  <c r="H1511" i="1"/>
  <c r="H1471" i="1"/>
  <c r="F75" i="6"/>
  <c r="F36" i="6"/>
  <c r="F129" i="6"/>
  <c r="H1451" i="1"/>
  <c r="H1415" i="1"/>
  <c r="H1403" i="1"/>
  <c r="G414" i="1"/>
  <c r="E648" i="4"/>
  <c r="D642" i="1" s="1"/>
  <c r="G54" i="1"/>
  <c r="G848" i="1"/>
  <c r="E82" i="9"/>
  <c r="G843" i="1"/>
  <c r="G841" i="1"/>
  <c r="G839" i="1"/>
  <c r="G837" i="1"/>
  <c r="G836" i="1"/>
  <c r="G778" i="1"/>
  <c r="G773" i="1"/>
  <c r="G770" i="1"/>
  <c r="G734" i="1"/>
  <c r="G731" i="1"/>
  <c r="G730" i="1"/>
  <c r="G727" i="1"/>
  <c r="G696" i="1"/>
  <c r="H674" i="1"/>
  <c r="E33" i="9"/>
  <c r="B33" i="9" s="1"/>
  <c r="G670" i="1"/>
  <c r="G667" i="1"/>
  <c r="G666" i="1"/>
  <c r="G663" i="1"/>
  <c r="G662" i="1"/>
  <c r="G657" i="1"/>
  <c r="G656" i="1"/>
  <c r="G655" i="1"/>
  <c r="G652" i="1"/>
  <c r="G650" i="1"/>
  <c r="E25" i="9"/>
  <c r="B25" i="9" s="1"/>
  <c r="G647" i="1"/>
  <c r="G649" i="1"/>
  <c r="G416" i="1"/>
  <c r="G415" i="1"/>
  <c r="H407" i="1"/>
  <c r="G407" i="1"/>
  <c r="F412" i="4"/>
  <c r="D396" i="1"/>
  <c r="G399" i="1"/>
  <c r="H374" i="1"/>
  <c r="G374" i="1"/>
  <c r="G375" i="1"/>
  <c r="E373" i="4"/>
  <c r="D368" i="1" s="1"/>
  <c r="G372" i="1"/>
  <c r="F374" i="4"/>
  <c r="G301" i="1"/>
  <c r="G300" i="1"/>
  <c r="D422" i="1"/>
  <c r="E647" i="4"/>
  <c r="D641" i="1" s="1"/>
  <c r="G421" i="1"/>
  <c r="F426" i="4"/>
  <c r="E294" i="9"/>
  <c r="B294" i="9" s="1"/>
  <c r="E153" i="4"/>
  <c r="D149" i="1" s="1"/>
  <c r="H274" i="1"/>
  <c r="G274" i="1"/>
  <c r="E273" i="4"/>
  <c r="D269" i="1" s="1"/>
  <c r="G271" i="1"/>
  <c r="D265" i="1"/>
  <c r="E81" i="9"/>
  <c r="B81" i="9" s="1"/>
  <c r="E262" i="4"/>
  <c r="D258" i="1" s="1"/>
  <c r="H258" i="1" s="1"/>
  <c r="G248" i="1"/>
  <c r="D246" i="1"/>
  <c r="G242" i="1"/>
  <c r="G243" i="1"/>
  <c r="G234" i="1"/>
  <c r="G224" i="1"/>
  <c r="E221" i="4"/>
  <c r="D217" i="1" s="1"/>
  <c r="G217" i="1" s="1"/>
  <c r="B246" i="9"/>
  <c r="E67" i="9"/>
  <c r="E57" i="9"/>
  <c r="B57" i="9" s="1"/>
  <c r="G193" i="1"/>
  <c r="B242" i="9"/>
  <c r="F241" i="9"/>
  <c r="B241" i="9" s="1"/>
  <c r="E50" i="9"/>
  <c r="G174" i="1"/>
  <c r="F170" i="4"/>
  <c r="G161" i="1"/>
  <c r="H161" i="1"/>
  <c r="G156" i="1"/>
  <c r="G158" i="1"/>
  <c r="F237" i="9"/>
  <c r="B237" i="9" s="1"/>
  <c r="G150" i="1"/>
  <c r="G151" i="1"/>
  <c r="G123" i="1"/>
  <c r="G116" i="1"/>
  <c r="G118" i="1"/>
  <c r="G113" i="1"/>
  <c r="G107" i="1"/>
  <c r="G103" i="1"/>
  <c r="G105" i="1"/>
  <c r="G87" i="1"/>
  <c r="H87" i="1"/>
  <c r="F91" i="4"/>
  <c r="E82" i="4"/>
  <c r="D78" i="1" s="1"/>
  <c r="F231" i="9"/>
  <c r="B231" i="9" s="1"/>
  <c r="D60" i="1"/>
  <c r="G63" i="1"/>
  <c r="G59" i="1"/>
  <c r="H57" i="1"/>
  <c r="G57" i="1"/>
  <c r="G55" i="1"/>
  <c r="D25" i="1"/>
  <c r="G27" i="1"/>
  <c r="B230" i="9"/>
  <c r="G19" i="1"/>
  <c r="E7" i="4"/>
  <c r="F229" i="9"/>
  <c r="B229" i="9" s="1"/>
  <c r="E37" i="9"/>
  <c r="B37" i="9" s="1"/>
  <c r="E324" i="9"/>
  <c r="B324" i="9" s="1"/>
  <c r="E31" i="9"/>
  <c r="B31" i="9" s="1"/>
  <c r="E307" i="9"/>
  <c r="B307" i="9" s="1"/>
  <c r="E311" i="9"/>
  <c r="B311" i="9" s="1"/>
  <c r="E312" i="9"/>
  <c r="B312" i="9" s="1"/>
  <c r="H1539" i="1"/>
  <c r="D1540" i="1"/>
  <c r="C1681" i="1"/>
  <c r="G1620" i="1"/>
  <c r="H1601" i="1"/>
  <c r="H1593" i="1"/>
  <c r="G1592" i="1"/>
  <c r="H1609" i="1"/>
  <c r="G1590" i="1"/>
  <c r="G1608" i="1"/>
  <c r="H1604" i="1"/>
  <c r="G1588" i="1"/>
  <c r="G1606" i="1"/>
  <c r="G1587" i="1"/>
  <c r="C1585" i="1"/>
  <c r="G1585" i="1" s="1"/>
  <c r="F236" i="9"/>
  <c r="B236" i="9" s="1"/>
  <c r="E326" i="9"/>
  <c r="E329" i="9"/>
  <c r="B329" i="9" s="1"/>
  <c r="E322" i="9"/>
  <c r="B322" i="9" s="1"/>
  <c r="H217" i="1"/>
  <c r="H569" i="1"/>
  <c r="G569" i="1"/>
  <c r="H572" i="1"/>
  <c r="G572" i="1"/>
  <c r="H32" i="1"/>
  <c r="G32" i="1"/>
  <c r="G49" i="1"/>
  <c r="H49" i="1"/>
  <c r="G108" i="1"/>
  <c r="H108" i="1"/>
  <c r="I1564" i="1"/>
  <c r="H39" i="1"/>
  <c r="G39" i="1"/>
  <c r="H221" i="1"/>
  <c r="G221" i="1"/>
  <c r="G258" i="1"/>
  <c r="H336" i="1"/>
  <c r="G336" i="1"/>
  <c r="H344" i="1"/>
  <c r="G344" i="1"/>
  <c r="H610" i="1"/>
  <c r="G610" i="1"/>
  <c r="H1436" i="1"/>
  <c r="G1436" i="1"/>
  <c r="H1457" i="1"/>
  <c r="G1457" i="1"/>
  <c r="H1460" i="1"/>
  <c r="G1460" i="1"/>
  <c r="H1465" i="1"/>
  <c r="G1465" i="1"/>
  <c r="H1468" i="1"/>
  <c r="G1468" i="1"/>
  <c r="H1473" i="1"/>
  <c r="G1473" i="1"/>
  <c r="H1476" i="1"/>
  <c r="G1476" i="1"/>
  <c r="H1481" i="1"/>
  <c r="G1481" i="1"/>
  <c r="H1484" i="1"/>
  <c r="G1484" i="1"/>
  <c r="H1505" i="1"/>
  <c r="G1505" i="1"/>
  <c r="J1542" i="1"/>
  <c r="G1542" i="1"/>
  <c r="J1549" i="1"/>
  <c r="H1549" i="1"/>
  <c r="G1573" i="1"/>
  <c r="H1573" i="1"/>
  <c r="J1576" i="1"/>
  <c r="H1576" i="1"/>
  <c r="H1615" i="1"/>
  <c r="G1615" i="1"/>
  <c r="H1623" i="1"/>
  <c r="G1623" i="1"/>
  <c r="H1639" i="1"/>
  <c r="G1639" i="1"/>
  <c r="H1663" i="1"/>
  <c r="G1663" i="1"/>
  <c r="D125" i="4"/>
  <c r="F126" i="4"/>
  <c r="F355" i="4"/>
  <c r="D354" i="4"/>
  <c r="F432" i="4"/>
  <c r="D431" i="4"/>
  <c r="F39" i="6"/>
  <c r="D1435" i="1"/>
  <c r="G1435" i="1" s="1"/>
  <c r="E22" i="7"/>
  <c r="D1556" i="1"/>
  <c r="D25" i="8"/>
  <c r="C1602" i="1" s="1"/>
  <c r="C1614" i="1"/>
  <c r="E38" i="7"/>
  <c r="C350" i="1"/>
  <c r="C426" i="1"/>
  <c r="C439" i="1"/>
  <c r="C446" i="1"/>
  <c r="C623" i="1"/>
  <c r="C641" i="1"/>
  <c r="C642"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H1125" i="1"/>
  <c r="H1126" i="1"/>
  <c r="H1127" i="1"/>
  <c r="H1128" i="1"/>
  <c r="H1129" i="1"/>
  <c r="H1130" i="1"/>
  <c r="H1131" i="1"/>
  <c r="H1132" i="1"/>
  <c r="H1133" i="1"/>
  <c r="H1134" i="1"/>
  <c r="H1135" i="1"/>
  <c r="H1136" i="1"/>
  <c r="H1137" i="1"/>
  <c r="H1138" i="1"/>
  <c r="H1139" i="1"/>
  <c r="G1183" i="1"/>
  <c r="G1184" i="1"/>
  <c r="G1185" i="1"/>
  <c r="G1186" i="1"/>
  <c r="G1187" i="1"/>
  <c r="G1188" i="1"/>
  <c r="G1189" i="1"/>
  <c r="G1190" i="1"/>
  <c r="G1191" i="1"/>
  <c r="G1195" i="1"/>
  <c r="G1199" i="1"/>
  <c r="G1203" i="1"/>
  <c r="G1207" i="1"/>
  <c r="G1211" i="1"/>
  <c r="G1215" i="1"/>
  <c r="G1219" i="1"/>
  <c r="G1226" i="1"/>
  <c r="G1230" i="1"/>
  <c r="G1234" i="1"/>
  <c r="G1238" i="1"/>
  <c r="G1242" i="1"/>
  <c r="G1246" i="1"/>
  <c r="G1250" i="1"/>
  <c r="G1254" i="1"/>
  <c r="G1257" i="1"/>
  <c r="G1261" i="1"/>
  <c r="G1265" i="1"/>
  <c r="G1269" i="1"/>
  <c r="G1273" i="1"/>
  <c r="G1277" i="1"/>
  <c r="G1281" i="1"/>
  <c r="G1285" i="1"/>
  <c r="G1289" i="1"/>
  <c r="G1293" i="1"/>
  <c r="G1297"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H1437" i="1"/>
  <c r="G1437" i="1"/>
  <c r="H1440" i="1"/>
  <c r="G1440" i="1"/>
  <c r="H1445" i="1"/>
  <c r="G1445" i="1"/>
  <c r="H1448" i="1"/>
  <c r="G1448" i="1"/>
  <c r="H1453" i="1"/>
  <c r="G1453" i="1"/>
  <c r="H1456" i="1"/>
  <c r="G1456" i="1"/>
  <c r="H1461" i="1"/>
  <c r="G1461" i="1"/>
  <c r="H1464" i="1"/>
  <c r="G1464" i="1"/>
  <c r="H1469" i="1"/>
  <c r="G1469" i="1"/>
  <c r="H1472" i="1"/>
  <c r="G1472" i="1"/>
  <c r="H1477" i="1"/>
  <c r="G1477" i="1"/>
  <c r="H1480" i="1"/>
  <c r="G1480" i="1"/>
  <c r="H1488" i="1"/>
  <c r="G1488" i="1"/>
  <c r="H1493" i="1"/>
  <c r="G1493" i="1"/>
  <c r="H1496" i="1"/>
  <c r="G1496" i="1"/>
  <c r="H1501" i="1"/>
  <c r="G1501" i="1"/>
  <c r="H1504" i="1"/>
  <c r="G1504" i="1"/>
  <c r="H1509" i="1"/>
  <c r="G1509" i="1"/>
  <c r="H1542" i="1"/>
  <c r="G1550" i="1"/>
  <c r="H1550" i="1"/>
  <c r="J1553" i="1"/>
  <c r="H1553" i="1"/>
  <c r="G1560" i="1"/>
  <c r="H1560" i="1"/>
  <c r="G1572" i="1"/>
  <c r="H1572" i="1"/>
  <c r="J1573" i="1"/>
  <c r="G1577" i="1"/>
  <c r="G1580" i="1"/>
  <c r="H1580" i="1"/>
  <c r="G1589" i="1"/>
  <c r="H1589" i="1"/>
  <c r="G1597" i="1"/>
  <c r="H1597" i="1"/>
  <c r="G1605" i="1"/>
  <c r="H1605" i="1"/>
  <c r="G1613" i="1"/>
  <c r="H1613" i="1"/>
  <c r="H1618" i="1"/>
  <c r="G1618" i="1"/>
  <c r="H1626" i="1"/>
  <c r="G1626" i="1"/>
  <c r="H1634" i="1"/>
  <c r="G1634" i="1"/>
  <c r="H1642" i="1"/>
  <c r="G1642" i="1"/>
  <c r="H1650" i="1"/>
  <c r="G1650" i="1"/>
  <c r="H1658" i="1"/>
  <c r="G1658" i="1"/>
  <c r="H1666" i="1"/>
  <c r="G1666" i="1"/>
  <c r="D7" i="4"/>
  <c r="D49" i="4"/>
  <c r="F492" i="4"/>
  <c r="D491" i="4"/>
  <c r="H1441" i="1"/>
  <c r="G1441" i="1"/>
  <c r="H1444" i="1"/>
  <c r="G1444" i="1"/>
  <c r="H1449" i="1"/>
  <c r="G1449" i="1"/>
  <c r="H1452" i="1"/>
  <c r="G1452" i="1"/>
  <c r="H1489" i="1"/>
  <c r="G1489" i="1"/>
  <c r="H1492" i="1"/>
  <c r="G1492" i="1"/>
  <c r="H1497" i="1"/>
  <c r="G1497" i="1"/>
  <c r="H1500" i="1"/>
  <c r="G1500" i="1"/>
  <c r="H1508" i="1"/>
  <c r="G1508" i="1"/>
  <c r="H1545" i="1"/>
  <c r="G1545" i="1"/>
  <c r="I1545" i="1" s="1"/>
  <c r="G1554" i="1"/>
  <c r="I1554" i="1" s="1"/>
  <c r="H1554" i="1"/>
  <c r="J1559" i="1"/>
  <c r="H1559" i="1"/>
  <c r="H1579" i="1"/>
  <c r="G1579" i="1"/>
  <c r="H1631" i="1"/>
  <c r="G1631" i="1"/>
  <c r="H1647" i="1"/>
  <c r="G1647" i="1"/>
  <c r="H1655" i="1"/>
  <c r="G1655" i="1"/>
  <c r="G1192" i="1"/>
  <c r="G1196" i="1"/>
  <c r="G1200" i="1"/>
  <c r="G1204" i="1"/>
  <c r="G1208" i="1"/>
  <c r="G1212" i="1"/>
  <c r="G1216" i="1"/>
  <c r="G1220" i="1"/>
  <c r="G1227" i="1"/>
  <c r="G1231" i="1"/>
  <c r="G1235" i="1"/>
  <c r="G1239" i="1"/>
  <c r="G1243" i="1"/>
  <c r="G1247" i="1"/>
  <c r="G1251" i="1"/>
  <c r="G1258" i="1"/>
  <c r="G1262" i="1"/>
  <c r="G1266" i="1"/>
  <c r="G1270" i="1"/>
  <c r="G1274" i="1"/>
  <c r="G1278" i="1"/>
  <c r="G1282" i="1"/>
  <c r="G1286" i="1"/>
  <c r="G1290" i="1"/>
  <c r="G1294" i="1"/>
  <c r="G1298"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H1405" i="1"/>
  <c r="G1405" i="1"/>
  <c r="H1408" i="1"/>
  <c r="G1408" i="1"/>
  <c r="H1413" i="1"/>
  <c r="G1413" i="1"/>
  <c r="H1416" i="1"/>
  <c r="G1416" i="1"/>
  <c r="H1421" i="1"/>
  <c r="G1421" i="1"/>
  <c r="H1424" i="1"/>
  <c r="G1424" i="1"/>
  <c r="H1429" i="1"/>
  <c r="G1429" i="1"/>
  <c r="H1433" i="1"/>
  <c r="G1433" i="1"/>
  <c r="H1512" i="1"/>
  <c r="G1512" i="1"/>
  <c r="H1517" i="1"/>
  <c r="G1517" i="1"/>
  <c r="H1520" i="1"/>
  <c r="G1520" i="1"/>
  <c r="H1525" i="1"/>
  <c r="G1525" i="1"/>
  <c r="H1528" i="1"/>
  <c r="G1528" i="1"/>
  <c r="H1533" i="1"/>
  <c r="G1533" i="1"/>
  <c r="H1536" i="1"/>
  <c r="G1536" i="1"/>
  <c r="H1541" i="1"/>
  <c r="G1541" i="1"/>
  <c r="G1549" i="1"/>
  <c r="I1549" i="1" s="1"/>
  <c r="G1559" i="1"/>
  <c r="J1564" i="1"/>
  <c r="H1564" i="1"/>
  <c r="G1569" i="1"/>
  <c r="I1569" i="1" s="1"/>
  <c r="H1569" i="1"/>
  <c r="G1576" i="1"/>
  <c r="I1576" i="1" s="1"/>
  <c r="J1579" i="1"/>
  <c r="H1583" i="1"/>
  <c r="G1583" i="1"/>
  <c r="H1591" i="1"/>
  <c r="G1591" i="1"/>
  <c r="H1599" i="1"/>
  <c r="G1599" i="1"/>
  <c r="H1607" i="1"/>
  <c r="G1607" i="1"/>
  <c r="G1629" i="1"/>
  <c r="H1629" i="1"/>
  <c r="G1637" i="1"/>
  <c r="H1637" i="1"/>
  <c r="G1645" i="1"/>
  <c r="H1645" i="1"/>
  <c r="G1653" i="1"/>
  <c r="H1653" i="1"/>
  <c r="G1661" i="1"/>
  <c r="H1661" i="1"/>
  <c r="G1669" i="1"/>
  <c r="F8" i="4"/>
  <c r="G24" i="9"/>
  <c r="H24" i="9"/>
  <c r="F153" i="4"/>
  <c r="F221" i="4"/>
  <c r="F225" i="4"/>
  <c r="E321" i="4"/>
  <c r="D316" i="1" s="1"/>
  <c r="F322" i="4"/>
  <c r="F575" i="4"/>
  <c r="D571" i="4"/>
  <c r="F578" i="4"/>
  <c r="G214" i="9"/>
  <c r="E214" i="9" s="1"/>
  <c r="B214" i="9" s="1"/>
  <c r="E35" i="6"/>
  <c r="C35" i="1"/>
  <c r="C64" i="1"/>
  <c r="C122" i="1"/>
  <c r="C125" i="1"/>
  <c r="C136" i="1"/>
  <c r="C149" i="1"/>
  <c r="C166" i="1"/>
  <c r="D3" i="1"/>
  <c r="D4" i="1"/>
  <c r="D79" i="1"/>
  <c r="D122" i="1"/>
  <c r="D233" i="1"/>
  <c r="D270" i="1"/>
  <c r="D317" i="1"/>
  <c r="D565" i="1"/>
  <c r="D566" i="1"/>
  <c r="D627" i="1"/>
  <c r="G1194" i="1"/>
  <c r="G1198" i="1"/>
  <c r="G1202" i="1"/>
  <c r="G1206" i="1"/>
  <c r="G1210" i="1"/>
  <c r="G1214" i="1"/>
  <c r="G1218" i="1"/>
  <c r="G1222" i="1"/>
  <c r="G1225" i="1"/>
  <c r="G1229" i="1"/>
  <c r="G1233" i="1"/>
  <c r="G1237" i="1"/>
  <c r="G1241" i="1"/>
  <c r="G1245" i="1"/>
  <c r="G1249" i="1"/>
  <c r="G1253" i="1"/>
  <c r="G1256" i="1"/>
  <c r="G1260" i="1"/>
  <c r="G1264" i="1"/>
  <c r="G1268" i="1"/>
  <c r="G1272" i="1"/>
  <c r="G1276" i="1"/>
  <c r="G1280" i="1"/>
  <c r="G1284" i="1"/>
  <c r="G1288" i="1"/>
  <c r="G1292" i="1"/>
  <c r="G1296"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H1404" i="1"/>
  <c r="G1404" i="1"/>
  <c r="H1409" i="1"/>
  <c r="G1409" i="1"/>
  <c r="H1412" i="1"/>
  <c r="G1412" i="1"/>
  <c r="H1417" i="1"/>
  <c r="G1417" i="1"/>
  <c r="H1420" i="1"/>
  <c r="G1420" i="1"/>
  <c r="H1425" i="1"/>
  <c r="G1425" i="1"/>
  <c r="H1428" i="1"/>
  <c r="G1428" i="1"/>
  <c r="H1432" i="1"/>
  <c r="G1432" i="1"/>
  <c r="H1513" i="1"/>
  <c r="G1513" i="1"/>
  <c r="H1516" i="1"/>
  <c r="G1516" i="1"/>
  <c r="H1521" i="1"/>
  <c r="G1521" i="1"/>
  <c r="H1524" i="1"/>
  <c r="G1524" i="1"/>
  <c r="H1529" i="1"/>
  <c r="G1529" i="1"/>
  <c r="H1532" i="1"/>
  <c r="G1532" i="1"/>
  <c r="H1540" i="1"/>
  <c r="G1540" i="1"/>
  <c r="J1541" i="1"/>
  <c r="J1546" i="1"/>
  <c r="G1546" i="1"/>
  <c r="I1546" i="1" s="1"/>
  <c r="G1553" i="1"/>
  <c r="I1553" i="1" s="1"/>
  <c r="G1563" i="1"/>
  <c r="G1565" i="1"/>
  <c r="H1565" i="1"/>
  <c r="I1566" i="1"/>
  <c r="J1568" i="1"/>
  <c r="H1568" i="1"/>
  <c r="I1568" i="1" s="1"/>
  <c r="J1569" i="1"/>
  <c r="D1577" i="1"/>
  <c r="H1577" i="1" s="1"/>
  <c r="H1586" i="1"/>
  <c r="G1586" i="1"/>
  <c r="H1594" i="1"/>
  <c r="G1594" i="1"/>
  <c r="H1610" i="1"/>
  <c r="G1610" i="1"/>
  <c r="E49" i="4"/>
  <c r="D45" i="1" s="1"/>
  <c r="E230" i="4"/>
  <c r="D226" i="1" s="1"/>
  <c r="F246" i="4"/>
  <c r="D230" i="4"/>
  <c r="D273" i="4"/>
  <c r="F274" i="4"/>
  <c r="D466" i="4"/>
  <c r="F473" i="4"/>
  <c r="G180" i="9"/>
  <c r="H1435" i="1"/>
  <c r="J1543" i="1"/>
  <c r="J1548" i="1"/>
  <c r="J1552" i="1"/>
  <c r="J1558" i="1"/>
  <c r="J1562" i="1"/>
  <c r="J1567" i="1"/>
  <c r="J1575" i="1"/>
  <c r="E106" i="4"/>
  <c r="D308" i="4"/>
  <c r="F321" i="4"/>
  <c r="F361" i="4"/>
  <c r="F379" i="4"/>
  <c r="D373" i="4"/>
  <c r="F480" i="4"/>
  <c r="D479" i="4"/>
  <c r="D135" i="5"/>
  <c r="F136" i="5"/>
  <c r="F297" i="5"/>
  <c r="D296" i="5"/>
  <c r="F122" i="6"/>
  <c r="E114" i="6"/>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G1578" i="1"/>
  <c r="I1578" i="1" s="1"/>
  <c r="J1578" i="1"/>
  <c r="H1582" i="1"/>
  <c r="G1680" i="1"/>
  <c r="H1683" i="1"/>
  <c r="G1685" i="1"/>
  <c r="F61" i="4"/>
  <c r="F83" i="4"/>
  <c r="D82" i="4"/>
  <c r="F112" i="4"/>
  <c r="E164" i="4"/>
  <c r="D160" i="1" s="1"/>
  <c r="G160" i="1" s="1"/>
  <c r="D202" i="4"/>
  <c r="F309" i="4"/>
  <c r="E597" i="4"/>
  <c r="D591" i="1" s="1"/>
  <c r="F19" i="5"/>
  <c r="D12" i="5"/>
  <c r="F76" i="5"/>
  <c r="D70" i="5"/>
  <c r="H314" i="9"/>
  <c r="E314" i="9" s="1"/>
  <c r="B314" i="9" s="1"/>
  <c r="E88" i="5"/>
  <c r="D1093" i="1" s="1"/>
  <c r="F43" i="6"/>
  <c r="D35" i="6"/>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H308" i="9"/>
  <c r="E308" i="9" s="1"/>
  <c r="B308" i="9" s="1"/>
  <c r="G301" i="9"/>
  <c r="E301" i="9" s="1"/>
  <c r="B301" i="9" s="1"/>
  <c r="L228" i="9"/>
  <c r="G220" i="9"/>
  <c r="E220" i="9" s="1"/>
  <c r="B220" i="9" s="1"/>
  <c r="G212" i="9"/>
  <c r="E212" i="9" s="1"/>
  <c r="B212" i="9" s="1"/>
  <c r="G211" i="9"/>
  <c r="E211" i="9" s="1"/>
  <c r="B211" i="9" s="1"/>
  <c r="G210" i="9"/>
  <c r="E210" i="9" s="1"/>
  <c r="B210" i="9" s="1"/>
  <c r="G209" i="9"/>
  <c r="E209" i="9" s="1"/>
  <c r="B209" i="9" s="1"/>
  <c r="G208" i="9"/>
  <c r="E208" i="9" s="1"/>
  <c r="B208" i="9" s="1"/>
  <c r="L207" i="9"/>
  <c r="F207" i="9" s="1"/>
  <c r="G177" i="9"/>
  <c r="E177" i="9" s="1"/>
  <c r="B177" i="9" s="1"/>
  <c r="H309" i="9"/>
  <c r="G302" i="9"/>
  <c r="E302" i="9" s="1"/>
  <c r="B302" i="9" s="1"/>
  <c r="G226" i="9"/>
  <c r="E226" i="9" s="1"/>
  <c r="B226" i="9" s="1"/>
  <c r="G223" i="9"/>
  <c r="E223" i="9" s="1"/>
  <c r="B223" i="9" s="1"/>
  <c r="G218" i="9"/>
  <c r="E218" i="9" s="1"/>
  <c r="B218" i="9" s="1"/>
  <c r="G215" i="9"/>
  <c r="E215" i="9" s="1"/>
  <c r="B215" i="9" s="1"/>
  <c r="H179" i="9"/>
  <c r="G178" i="9"/>
  <c r="E178" i="9" s="1"/>
  <c r="B178" i="9" s="1"/>
  <c r="G174" i="9"/>
  <c r="E174" i="9" s="1"/>
  <c r="B174" i="9" s="1"/>
  <c r="G227" i="9"/>
  <c r="E227" i="9" s="1"/>
  <c r="B227" i="9" s="1"/>
  <c r="G222" i="9"/>
  <c r="E222" i="9" s="1"/>
  <c r="B222" i="9" s="1"/>
  <c r="G179" i="9"/>
  <c r="E179" i="9" s="1"/>
  <c r="B179" i="9" s="1"/>
  <c r="G175" i="9"/>
  <c r="E175" i="9" s="1"/>
  <c r="B175" i="9" s="1"/>
  <c r="G309" i="9"/>
  <c r="M228" i="9"/>
  <c r="G224" i="9"/>
  <c r="E224" i="9" s="1"/>
  <c r="B224" i="9" s="1"/>
  <c r="G300" i="9"/>
  <c r="E300" i="9" s="1"/>
  <c r="B300" i="9" s="1"/>
  <c r="F120" i="5"/>
  <c r="D119" i="5"/>
  <c r="F252" i="5"/>
  <c r="D251" i="5"/>
  <c r="F6" i="6"/>
  <c r="D5" i="6"/>
  <c r="F115" i="6"/>
  <c r="D114" i="6"/>
  <c r="E5" i="7"/>
  <c r="G176" i="9"/>
  <c r="E176" i="9" s="1"/>
  <c r="B176" i="9" s="1"/>
  <c r="G310" i="9"/>
  <c r="F107" i="4"/>
  <c r="F165" i="4"/>
  <c r="F407" i="4"/>
  <c r="D406" i="4"/>
  <c r="F428" i="4"/>
  <c r="E431" i="4"/>
  <c r="E491" i="4"/>
  <c r="D485" i="1" s="1"/>
  <c r="E522" i="4"/>
  <c r="D516" i="1" s="1"/>
  <c r="F542" i="4"/>
  <c r="D536" i="4"/>
  <c r="D584" i="4"/>
  <c r="F589" i="4"/>
  <c r="F598" i="4"/>
  <c r="D597" i="4"/>
  <c r="F29" i="5"/>
  <c r="F181" i="5"/>
  <c r="D219" i="5"/>
  <c r="F54" i="6"/>
  <c r="F90" i="6"/>
  <c r="D89" i="6"/>
  <c r="B42" i="9"/>
  <c r="B58" i="9"/>
  <c r="B74" i="9"/>
  <c r="B90" i="9"/>
  <c r="B106" i="9"/>
  <c r="B122" i="9"/>
  <c r="B138" i="9"/>
  <c r="B154" i="9"/>
  <c r="G216" i="9"/>
  <c r="E216" i="9" s="1"/>
  <c r="B216" i="9" s="1"/>
  <c r="G219" i="9"/>
  <c r="E219" i="9" s="1"/>
  <c r="B219" i="9" s="1"/>
  <c r="F13" i="5"/>
  <c r="F41" i="5"/>
  <c r="F256" i="5"/>
  <c r="E5" i="6"/>
  <c r="F82" i="6"/>
  <c r="F118" i="6"/>
  <c r="E296" i="9"/>
  <c r="B296" i="9" s="1"/>
  <c r="B35" i="9"/>
  <c r="B51" i="9"/>
  <c r="B67" i="9"/>
  <c r="B83" i="9"/>
  <c r="B99" i="9"/>
  <c r="B115" i="9"/>
  <c r="B131" i="9"/>
  <c r="B147" i="9"/>
  <c r="E12" i="5"/>
  <c r="F71" i="5"/>
  <c r="F147" i="5"/>
  <c r="G315" i="9"/>
  <c r="E315" i="9" s="1"/>
  <c r="B315" i="9" s="1"/>
  <c r="G316" i="9"/>
  <c r="E337" i="9"/>
  <c r="B337" i="9" s="1"/>
  <c r="E338" i="9"/>
  <c r="B338" i="9" s="1"/>
  <c r="E255" i="5"/>
  <c r="D1259" i="1" s="1"/>
  <c r="B27" i="9"/>
  <c r="B34" i="9"/>
  <c r="B50" i="9"/>
  <c r="B66" i="9"/>
  <c r="B82" i="9"/>
  <c r="B98" i="9"/>
  <c r="B114" i="9"/>
  <c r="B130" i="9"/>
  <c r="B146" i="9"/>
  <c r="E161" i="9"/>
  <c r="B161" i="9" s="1"/>
  <c r="B172" i="9"/>
  <c r="F239" i="9"/>
  <c r="B239" i="9" s="1"/>
  <c r="F255" i="9"/>
  <c r="B255" i="9" s="1"/>
  <c r="F271" i="9"/>
  <c r="B271" i="9" s="1"/>
  <c r="F287" i="9"/>
  <c r="B287" i="9" s="1"/>
  <c r="E30" i="9"/>
  <c r="B30" i="9" s="1"/>
  <c r="E38" i="9"/>
  <c r="B38" i="9" s="1"/>
  <c r="E46" i="9"/>
  <c r="B46" i="9" s="1"/>
  <c r="E54" i="9"/>
  <c r="B54" i="9" s="1"/>
  <c r="E62" i="9"/>
  <c r="B62" i="9" s="1"/>
  <c r="E70" i="9"/>
  <c r="B70" i="9" s="1"/>
  <c r="E78" i="9"/>
  <c r="B78" i="9" s="1"/>
  <c r="E86" i="9"/>
  <c r="B86" i="9" s="1"/>
  <c r="E94" i="9"/>
  <c r="B94" i="9" s="1"/>
  <c r="E102" i="9"/>
  <c r="B102" i="9" s="1"/>
  <c r="E110" i="9"/>
  <c r="B110" i="9" s="1"/>
  <c r="E118" i="9"/>
  <c r="B118" i="9" s="1"/>
  <c r="E126" i="9"/>
  <c r="B126" i="9" s="1"/>
  <c r="E134" i="9"/>
  <c r="B134" i="9" s="1"/>
  <c r="E142" i="9"/>
  <c r="B142" i="9" s="1"/>
  <c r="E150" i="9"/>
  <c r="B150" i="9" s="1"/>
  <c r="F244" i="9"/>
  <c r="B244" i="9" s="1"/>
  <c r="F259" i="9"/>
  <c r="B259" i="9" s="1"/>
  <c r="F260" i="9"/>
  <c r="B260" i="9" s="1"/>
  <c r="F275" i="9"/>
  <c r="B275" i="9" s="1"/>
  <c r="F276" i="9"/>
  <c r="B276" i="9" s="1"/>
  <c r="B285" i="9"/>
  <c r="F291" i="9"/>
  <c r="B291" i="9" s="1"/>
  <c r="F292" i="9"/>
  <c r="B292" i="9" s="1"/>
  <c r="F298" i="9"/>
  <c r="H316" i="9"/>
  <c r="B319" i="9"/>
  <c r="B323" i="9"/>
  <c r="B327" i="9"/>
  <c r="E303" i="9"/>
  <c r="B303" i="9" s="1"/>
  <c r="B318" i="9"/>
  <c r="B326" i="9"/>
  <c r="B331" i="9"/>
  <c r="E251" i="5" l="1"/>
  <c r="I25" i="3" s="1"/>
  <c r="D1181" i="1"/>
  <c r="I24" i="3"/>
  <c r="H336" i="9"/>
  <c r="E336" i="9" s="1"/>
  <c r="B336" i="9" s="1"/>
  <c r="F178" i="5"/>
  <c r="D1182" i="1"/>
  <c r="G1152" i="1"/>
  <c r="G1155" i="1"/>
  <c r="H1155" i="1"/>
  <c r="H1061" i="1"/>
  <c r="G1061" i="1"/>
  <c r="F228" i="9"/>
  <c r="B228" i="9" s="1"/>
  <c r="H396" i="1"/>
  <c r="G396" i="1"/>
  <c r="E360" i="4"/>
  <c r="H422" i="1"/>
  <c r="G422" i="1"/>
  <c r="F647" i="4"/>
  <c r="F262" i="4"/>
  <c r="G265" i="1"/>
  <c r="H265" i="1"/>
  <c r="H246" i="1"/>
  <c r="G246" i="1"/>
  <c r="E152" i="4"/>
  <c r="I18" i="3" s="1"/>
  <c r="E24" i="9"/>
  <c r="B24" i="9" s="1"/>
  <c r="H60" i="1"/>
  <c r="G60" i="1"/>
  <c r="H25" i="1"/>
  <c r="G25" i="1"/>
  <c r="G1681" i="1"/>
  <c r="H1681" i="1"/>
  <c r="H1585" i="1"/>
  <c r="D44" i="8"/>
  <c r="G343" i="9" s="1"/>
  <c r="E343" i="9" s="1"/>
  <c r="B343" i="9" s="1"/>
  <c r="H19" i="9"/>
  <c r="E19" i="9" s="1"/>
  <c r="B19" i="9" s="1"/>
  <c r="F536" i="4"/>
  <c r="D535" i="4"/>
  <c r="C530" i="1"/>
  <c r="F114" i="6"/>
  <c r="C1510" i="1"/>
  <c r="H30" i="3"/>
  <c r="C1255" i="1"/>
  <c r="H25" i="3"/>
  <c r="F202" i="4"/>
  <c r="C198" i="1"/>
  <c r="I28" i="3"/>
  <c r="D1431" i="1"/>
  <c r="I39" i="3"/>
  <c r="D69" i="5"/>
  <c r="F70" i="5"/>
  <c r="C1075" i="1"/>
  <c r="F296" i="5"/>
  <c r="C1300" i="1"/>
  <c r="F135" i="5"/>
  <c r="C1140" i="1"/>
  <c r="F373" i="4"/>
  <c r="C368" i="1"/>
  <c r="E180" i="9"/>
  <c r="B180" i="9" s="1"/>
  <c r="G166" i="1"/>
  <c r="H166" i="1"/>
  <c r="H122" i="1"/>
  <c r="G122" i="1"/>
  <c r="D152" i="4"/>
  <c r="I1541" i="1"/>
  <c r="F49" i="4"/>
  <c r="C45" i="1"/>
  <c r="I1560" i="1"/>
  <c r="I1550" i="1"/>
  <c r="H446" i="1"/>
  <c r="G446" i="1"/>
  <c r="I35" i="3"/>
  <c r="D1571" i="1"/>
  <c r="I34" i="3"/>
  <c r="D1555" i="1"/>
  <c r="F125" i="4"/>
  <c r="C121" i="1"/>
  <c r="H160" i="1"/>
  <c r="E535" i="4"/>
  <c r="F35" i="6"/>
  <c r="H28" i="3"/>
  <c r="C1431" i="1"/>
  <c r="D355" i="1"/>
  <c r="H566" i="1"/>
  <c r="G566" i="1"/>
  <c r="G125" i="1"/>
  <c r="H125" i="1"/>
  <c r="F491" i="4"/>
  <c r="C485" i="1"/>
  <c r="H1259" i="1"/>
  <c r="G1259" i="1"/>
  <c r="E316" i="9"/>
  <c r="B316" i="9" s="1"/>
  <c r="D1017" i="1"/>
  <c r="E7" i="5"/>
  <c r="I27" i="3"/>
  <c r="D1401" i="1"/>
  <c r="E141" i="6"/>
  <c r="H516" i="1"/>
  <c r="G516" i="1"/>
  <c r="F406" i="4"/>
  <c r="C401" i="1"/>
  <c r="G348" i="9"/>
  <c r="E348" i="9" s="1"/>
  <c r="D141" i="6"/>
  <c r="F5" i="6"/>
  <c r="H27" i="3"/>
  <c r="C1401" i="1"/>
  <c r="F119" i="5"/>
  <c r="C1124" i="1"/>
  <c r="E309" i="9"/>
  <c r="B309" i="9" s="1"/>
  <c r="E69" i="5"/>
  <c r="C303" i="1"/>
  <c r="F273" i="4"/>
  <c r="C269" i="1"/>
  <c r="G317" i="1"/>
  <c r="H317" i="1"/>
  <c r="G79" i="1"/>
  <c r="H79" i="1"/>
  <c r="H149" i="1"/>
  <c r="G149" i="1"/>
  <c r="G64" i="1"/>
  <c r="H64" i="1"/>
  <c r="H316" i="1"/>
  <c r="G316" i="1"/>
  <c r="I1579" i="1"/>
  <c r="E308" i="4"/>
  <c r="F7" i="4"/>
  <c r="D6" i="4"/>
  <c r="C3" i="1"/>
  <c r="I1580" i="1"/>
  <c r="H642" i="1"/>
  <c r="G642" i="1"/>
  <c r="H439" i="1"/>
  <c r="G439" i="1"/>
  <c r="H1614" i="1"/>
  <c r="G1614" i="1"/>
  <c r="F354" i="4"/>
  <c r="C349" i="1"/>
  <c r="E6" i="4"/>
  <c r="I1573" i="1"/>
  <c r="I1542" i="1"/>
  <c r="F597" i="4"/>
  <c r="C591" i="1"/>
  <c r="E430" i="4"/>
  <c r="D425" i="1"/>
  <c r="G233" i="1"/>
  <c r="H233" i="1"/>
  <c r="H623" i="1"/>
  <c r="G623" i="1"/>
  <c r="H350" i="1"/>
  <c r="G350" i="1"/>
  <c r="G1556" i="1"/>
  <c r="H1556" i="1"/>
  <c r="D430" i="4"/>
  <c r="F431" i="4"/>
  <c r="C425" i="1"/>
  <c r="F89" i="6"/>
  <c r="C1485" i="1"/>
  <c r="G339" i="9"/>
  <c r="E339" i="9" s="1"/>
  <c r="B339" i="9" s="1"/>
  <c r="F219" i="5"/>
  <c r="C1223" i="1"/>
  <c r="D177" i="5"/>
  <c r="F584" i="4"/>
  <c r="C578" i="1"/>
  <c r="E310" i="9"/>
  <c r="B310" i="9" s="1"/>
  <c r="I33" i="3"/>
  <c r="D1538" i="1"/>
  <c r="B207" i="9"/>
  <c r="G346" i="9"/>
  <c r="E346" i="9" s="1"/>
  <c r="H1093" i="1"/>
  <c r="G1093" i="1"/>
  <c r="D7" i="5"/>
  <c r="F12" i="5"/>
  <c r="C1017" i="1"/>
  <c r="F82" i="4"/>
  <c r="C78" i="1"/>
  <c r="I30" i="3"/>
  <c r="D1510" i="1"/>
  <c r="F255" i="5"/>
  <c r="F479" i="4"/>
  <c r="C473" i="1"/>
  <c r="D360" i="4"/>
  <c r="D102" i="1"/>
  <c r="F106" i="4"/>
  <c r="F466" i="4"/>
  <c r="C460" i="1"/>
  <c r="F230" i="4"/>
  <c r="C226" i="1"/>
  <c r="I1565" i="1"/>
  <c r="H627" i="1"/>
  <c r="G627" i="1"/>
  <c r="H270" i="1"/>
  <c r="G270" i="1"/>
  <c r="H4" i="1"/>
  <c r="G4" i="1"/>
  <c r="H136" i="1"/>
  <c r="G136" i="1"/>
  <c r="H35" i="1"/>
  <c r="G35" i="1"/>
  <c r="F571" i="4"/>
  <c r="C565" i="1"/>
  <c r="I1559" i="1"/>
  <c r="F164" i="4"/>
  <c r="H641" i="1"/>
  <c r="G641" i="1"/>
  <c r="G426" i="1"/>
  <c r="H426" i="1"/>
  <c r="H1602" i="1"/>
  <c r="G1602" i="1"/>
  <c r="D1255" i="1" l="1"/>
  <c r="H1255" i="1" s="1"/>
  <c r="E176" i="5"/>
  <c r="D1180" i="1" s="1"/>
  <c r="F251" i="5"/>
  <c r="H1182" i="1"/>
  <c r="G1182" i="1"/>
  <c r="D148" i="1"/>
  <c r="E299" i="4"/>
  <c r="E301" i="4" s="1"/>
  <c r="D297" i="1" s="1"/>
  <c r="G344" i="9"/>
  <c r="E344" i="9" s="1"/>
  <c r="B344" i="9" s="1"/>
  <c r="K1481" i="9"/>
  <c r="C1621" i="1"/>
  <c r="G1621" i="1" s="1"/>
  <c r="D418" i="4"/>
  <c r="C355" i="1"/>
  <c r="F360" i="4"/>
  <c r="H425" i="1"/>
  <c r="G425" i="1"/>
  <c r="H349" i="1"/>
  <c r="G349" i="1"/>
  <c r="E417" i="4"/>
  <c r="D412" i="1" s="1"/>
  <c r="D303" i="1"/>
  <c r="H303" i="1" s="1"/>
  <c r="G269" i="1"/>
  <c r="H269" i="1"/>
  <c r="E418" i="4"/>
  <c r="D413" i="1" s="1"/>
  <c r="G1555" i="1"/>
  <c r="H1555" i="1"/>
  <c r="H45" i="1"/>
  <c r="G45" i="1"/>
  <c r="B346" i="9"/>
  <c r="E345" i="9"/>
  <c r="I10" i="3" s="1"/>
  <c r="H3" i="1"/>
  <c r="G3" i="1"/>
  <c r="I23" i="3"/>
  <c r="D1074" i="1"/>
  <c r="G401" i="1"/>
  <c r="H401" i="1"/>
  <c r="I31" i="3"/>
  <c r="D1537" i="1"/>
  <c r="H485" i="1"/>
  <c r="G485" i="1"/>
  <c r="H1431" i="1"/>
  <c r="G1431" i="1"/>
  <c r="H368" i="1"/>
  <c r="G368" i="1"/>
  <c r="H1300" i="1"/>
  <c r="G1300" i="1"/>
  <c r="C1074" i="1"/>
  <c r="H23" i="3"/>
  <c r="F69" i="5"/>
  <c r="H1510" i="1"/>
  <c r="G1510" i="1"/>
  <c r="H460" i="1"/>
  <c r="G460" i="1"/>
  <c r="H1017" i="1"/>
  <c r="G1017" i="1"/>
  <c r="E347" i="9"/>
  <c r="B348" i="9"/>
  <c r="E640" i="4"/>
  <c r="D634" i="1" s="1"/>
  <c r="D529" i="1"/>
  <c r="F535" i="4"/>
  <c r="D640" i="4"/>
  <c r="C529" i="1"/>
  <c r="H565" i="1"/>
  <c r="G565" i="1"/>
  <c r="H473" i="1"/>
  <c r="G473" i="1"/>
  <c r="H226" i="1"/>
  <c r="G226" i="1"/>
  <c r="H78" i="1"/>
  <c r="G78" i="1"/>
  <c r="F7" i="5"/>
  <c r="D6" i="5"/>
  <c r="H22" i="3"/>
  <c r="C1012" i="1"/>
  <c r="H578" i="1"/>
  <c r="G578" i="1"/>
  <c r="F177" i="5"/>
  <c r="D176" i="5"/>
  <c r="C1181" i="1"/>
  <c r="H24" i="3"/>
  <c r="H1485" i="1"/>
  <c r="G1485" i="1"/>
  <c r="D639" i="4"/>
  <c r="F430" i="4"/>
  <c r="C424" i="1"/>
  <c r="E639" i="4"/>
  <c r="D633" i="1" s="1"/>
  <c r="D424" i="1"/>
  <c r="D422" i="4"/>
  <c r="H17" i="3"/>
  <c r="C2" i="1"/>
  <c r="F6" i="4"/>
  <c r="G1124" i="1"/>
  <c r="H1124" i="1"/>
  <c r="G121" i="1"/>
  <c r="H121" i="1"/>
  <c r="H1571" i="1"/>
  <c r="G1571" i="1"/>
  <c r="D417" i="4"/>
  <c r="H1401" i="1"/>
  <c r="G1401" i="1"/>
  <c r="E6" i="5"/>
  <c r="I22" i="3"/>
  <c r="D1012" i="1"/>
  <c r="H102" i="1"/>
  <c r="G102" i="1"/>
  <c r="G1538" i="1"/>
  <c r="H1538" i="1"/>
  <c r="H1223" i="1"/>
  <c r="G1223" i="1"/>
  <c r="H591" i="1"/>
  <c r="G591" i="1"/>
  <c r="E422" i="4"/>
  <c r="I17" i="3"/>
  <c r="D2" i="1"/>
  <c r="F308" i="4"/>
  <c r="F141" i="6"/>
  <c r="C1537" i="1"/>
  <c r="H31" i="3"/>
  <c r="D299" i="4"/>
  <c r="F152" i="4"/>
  <c r="H18" i="3"/>
  <c r="C148" i="1"/>
  <c r="H1140" i="1"/>
  <c r="G1140" i="1"/>
  <c r="H1075" i="1"/>
  <c r="G1075" i="1"/>
  <c r="E423" i="4"/>
  <c r="H198" i="1"/>
  <c r="G198" i="1"/>
  <c r="G530" i="1"/>
  <c r="H530" i="1"/>
  <c r="G1255" i="1" l="1"/>
  <c r="E300" i="4"/>
  <c r="D296" i="1" s="1"/>
  <c r="D295" i="1"/>
  <c r="E342" i="9"/>
  <c r="H11" i="3"/>
  <c r="N3" i="9" s="1"/>
  <c r="H1621" i="1"/>
  <c r="H1537" i="1"/>
  <c r="G1537" i="1"/>
  <c r="G424" i="1"/>
  <c r="H424" i="1"/>
  <c r="F418" i="4"/>
  <c r="C413" i="1"/>
  <c r="H299" i="9"/>
  <c r="D1011" i="1"/>
  <c r="G303" i="1"/>
  <c r="H2" i="1"/>
  <c r="G2" i="1"/>
  <c r="G306" i="9"/>
  <c r="E306" i="9" s="1"/>
  <c r="B306" i="9" s="1"/>
  <c r="G299" i="9"/>
  <c r="F6" i="5"/>
  <c r="C1011" i="1"/>
  <c r="H20" i="9"/>
  <c r="E644" i="4"/>
  <c r="E425" i="4"/>
  <c r="D420" i="1" s="1"/>
  <c r="D418" i="1"/>
  <c r="D301" i="4"/>
  <c r="F299" i="4"/>
  <c r="D423" i="4"/>
  <c r="C295" i="1"/>
  <c r="E643" i="4"/>
  <c r="E424" i="4"/>
  <c r="D419" i="1" s="1"/>
  <c r="D417" i="1"/>
  <c r="F639" i="4"/>
  <c r="C633" i="1"/>
  <c r="H1181" i="1"/>
  <c r="G1181" i="1"/>
  <c r="G1074" i="1"/>
  <c r="H1074" i="1"/>
  <c r="F640" i="4"/>
  <c r="C634" i="1"/>
  <c r="F417" i="4"/>
  <c r="C412" i="1"/>
  <c r="G148" i="1"/>
  <c r="H148" i="1"/>
  <c r="H9" i="3"/>
  <c r="D300" i="4"/>
  <c r="D643" i="4"/>
  <c r="F422" i="4"/>
  <c r="D424" i="4"/>
  <c r="C417" i="1"/>
  <c r="F176" i="5"/>
  <c r="C1180" i="1"/>
  <c r="H1012" i="1"/>
  <c r="G1012" i="1"/>
  <c r="H529" i="1"/>
  <c r="G529" i="1"/>
  <c r="H355" i="1"/>
  <c r="G355" i="1"/>
  <c r="E299" i="9" l="1"/>
  <c r="I11" i="3"/>
  <c r="F424" i="4"/>
  <c r="C419" i="1"/>
  <c r="F643" i="4"/>
  <c r="D645" i="4"/>
  <c r="C637" i="1"/>
  <c r="H295" i="1"/>
  <c r="G295" i="1"/>
  <c r="H8" i="3"/>
  <c r="H1011" i="1"/>
  <c r="G1011" i="1"/>
  <c r="G417" i="1"/>
  <c r="H417" i="1"/>
  <c r="F300" i="4"/>
  <c r="C296" i="1"/>
  <c r="H412" i="1"/>
  <c r="G412" i="1"/>
  <c r="D425" i="4"/>
  <c r="F423" i="4"/>
  <c r="G20" i="9"/>
  <c r="E20" i="9" s="1"/>
  <c r="B20" i="9" s="1"/>
  <c r="D644" i="4"/>
  <c r="C418" i="1"/>
  <c r="H413" i="1"/>
  <c r="G413" i="1"/>
  <c r="K3" i="9"/>
  <c r="I9" i="3"/>
  <c r="E646" i="4"/>
  <c r="D638" i="1"/>
  <c r="B299" i="9"/>
  <c r="G1180" i="1"/>
  <c r="H1180" i="1"/>
  <c r="H634" i="1"/>
  <c r="G634" i="1"/>
  <c r="H633" i="1"/>
  <c r="G633" i="1"/>
  <c r="E645" i="4"/>
  <c r="D637" i="1"/>
  <c r="F301" i="4"/>
  <c r="C297" i="1"/>
  <c r="G297" i="1" l="1"/>
  <c r="H297" i="1"/>
  <c r="F645" i="4"/>
  <c r="D649" i="4"/>
  <c r="C639" i="1"/>
  <c r="E650" i="4"/>
  <c r="D640" i="1"/>
  <c r="H418" i="1"/>
  <c r="G418" i="1"/>
  <c r="F425" i="4"/>
  <c r="C420" i="1"/>
  <c r="G296" i="1"/>
  <c r="H296" i="1"/>
  <c r="H419" i="1"/>
  <c r="G419" i="1"/>
  <c r="M3" i="9"/>
  <c r="D639" i="1"/>
  <c r="E649" i="4"/>
  <c r="D646" i="4"/>
  <c r="F644" i="4"/>
  <c r="C638" i="1"/>
  <c r="H637" i="1"/>
  <c r="G637" i="1"/>
  <c r="I19" i="3" l="1"/>
  <c r="D643" i="1"/>
  <c r="H638" i="1"/>
  <c r="G638" i="1"/>
  <c r="G420" i="1"/>
  <c r="H420" i="1"/>
  <c r="I20" i="3"/>
  <c r="D644" i="1"/>
  <c r="F649" i="4"/>
  <c r="H19" i="3"/>
  <c r="C643" i="1"/>
  <c r="D650" i="4"/>
  <c r="F646" i="4"/>
  <c r="C640" i="1"/>
  <c r="G297" i="9"/>
  <c r="E297" i="9" s="1"/>
  <c r="B297" i="9" s="1"/>
  <c r="H334" i="9"/>
  <c r="G334" i="9"/>
  <c r="H639" i="1"/>
  <c r="G639" i="1"/>
  <c r="H643" i="1" l="1"/>
  <c r="G643" i="1"/>
  <c r="H640" i="1"/>
  <c r="G640" i="1"/>
  <c r="H7" i="3"/>
  <c r="F650" i="4"/>
  <c r="H20" i="3"/>
  <c r="C644" i="1"/>
  <c r="E334" i="9"/>
  <c r="B334" i="9" l="1"/>
  <c r="E298" i="9"/>
  <c r="I8" i="3" s="1"/>
  <c r="H644" i="1"/>
  <c r="G644" i="1"/>
  <c r="J3" i="9"/>
  <c r="G295" i="9" l="1"/>
  <c r="H295" i="9"/>
  <c r="L293" i="9"/>
  <c r="F293" i="9" s="1"/>
  <c r="G21" i="9"/>
  <c r="I17" i="9"/>
  <c r="H16" i="9"/>
  <c r="G15" i="9"/>
  <c r="H22" i="9"/>
  <c r="H18" i="9"/>
  <c r="H17" i="9"/>
  <c r="G18" i="9"/>
  <c r="H21" i="9"/>
  <c r="J17" i="9"/>
  <c r="M15" i="9"/>
  <c r="M16" i="9"/>
  <c r="I8" i="9"/>
  <c r="I11" i="9"/>
  <c r="J13" i="9"/>
  <c r="K8" i="9"/>
  <c r="K7" i="9"/>
  <c r="I12" i="9"/>
  <c r="K5" i="9"/>
  <c r="I13" i="9"/>
  <c r="J6" i="9"/>
  <c r="J8" i="9"/>
  <c r="L16" i="9"/>
  <c r="H15" i="9"/>
  <c r="I9" i="9"/>
  <c r="J10" i="9"/>
  <c r="J12" i="9"/>
  <c r="L15" i="9"/>
  <c r="J7" i="9"/>
  <c r="K12" i="9"/>
  <c r="I5" i="9"/>
  <c r="K10" i="9"/>
  <c r="K11" i="9"/>
  <c r="J5" i="9"/>
  <c r="J11" i="9"/>
  <c r="K9" i="9"/>
  <c r="G22" i="9"/>
  <c r="J9" i="9"/>
  <c r="K13" i="9"/>
  <c r="K6" i="9"/>
  <c r="I6" i="9"/>
  <c r="I7" i="9"/>
  <c r="G17" i="9"/>
  <c r="G16" i="9"/>
  <c r="E22" i="9" l="1"/>
  <c r="B22" i="9" s="1"/>
  <c r="E6" i="9"/>
  <c r="B6" i="9" s="1"/>
  <c r="F16" i="9"/>
  <c r="E16" i="9"/>
  <c r="F15" i="9"/>
  <c r="E295" i="9"/>
  <c r="B295" i="9" s="1"/>
  <c r="E18" i="9"/>
  <c r="B18" i="9" s="1"/>
  <c r="E17" i="9"/>
  <c r="B17" i="9" s="1"/>
  <c r="E7" i="9"/>
  <c r="B7" i="9" s="1"/>
  <c r="E10" i="9"/>
  <c r="B10" i="9" s="1"/>
  <c r="E9" i="9"/>
  <c r="B9" i="9" s="1"/>
  <c r="E13" i="9"/>
  <c r="B13" i="9" s="1"/>
  <c r="E15" i="9"/>
  <c r="B293" i="9"/>
  <c r="F23" i="9"/>
  <c r="E8" i="9"/>
  <c r="B8" i="9" s="1"/>
  <c r="E21" i="9"/>
  <c r="B21" i="9" s="1"/>
  <c r="E5" i="9"/>
  <c r="E12" i="9"/>
  <c r="B12" i="9" s="1"/>
  <c r="E11" i="9"/>
  <c r="B11" i="9" s="1"/>
  <c r="F14" i="9" l="1"/>
  <c r="F3" i="9" s="1"/>
  <c r="B16" i="9"/>
  <c r="E23" i="9"/>
  <c r="I7" i="3" s="1"/>
  <c r="B15" i="9"/>
  <c r="E14" i="9"/>
  <c r="I13" i="3" s="1"/>
  <c r="E4" i="9"/>
  <c r="B5" i="9"/>
  <c r="E3" i="9" l="1"/>
</calcChain>
</file>

<file path=xl/sharedStrings.xml><?xml version="1.0" encoding="utf-8"?>
<sst xmlns="http://schemas.openxmlformats.org/spreadsheetml/2006/main" count="4733" uniqueCount="3657">
  <si>
    <t>Obveznik:</t>
  </si>
  <si>
    <t>27861 - OPĆINA FERDINANDOVAC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</si>
  <si>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</si>
  <si>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</si>
  <si>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</si>
  <si>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</si>
  <si>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</si>
  <si>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</si>
  <si>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</si>
  <si>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</si>
  <si>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</si>
  <si>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</si>
  <si>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</si>
  <si>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</si>
  <si>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</si>
  <si>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</si>
  <si>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</si>
  <si>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</si>
  <si>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</si>
  <si>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</si>
  <si>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</si>
  <si>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</si>
  <si>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</si>
  <si>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</si>
  <si>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</si>
  <si>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</si>
  <si>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</si>
  <si>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</si>
  <si>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</si>
  <si>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</si>
  <si>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</si>
  <si>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</si>
  <si>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</si>
  <si>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</si>
  <si>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</si>
  <si>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</si>
  <si>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</si>
  <si>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</si>
  <si>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</si>
  <si>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</si>
  <si>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</si>
  <si>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</si>
  <si>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</si>
  <si>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</si>
  <si>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</si>
  <si>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</si>
  <si>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</si>
  <si>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</si>
  <si>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</si>
  <si>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</si>
  <si>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</si>
  <si>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</si>
  <si>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</si>
  <si>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</si>
  <si>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</si>
  <si>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</si>
  <si>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</si>
  <si>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</si>
  <si>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</si>
  <si>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</si>
  <si>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</si>
  <si>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</si>
  <si>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</si>
  <si>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</si>
  <si>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</si>
  <si>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</si>
  <si>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</si>
  <si>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</si>
  <si>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</si>
  <si>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</si>
  <si>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</si>
  <si>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</si>
  <si>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</si>
  <si>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</si>
  <si>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</si>
  <si>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</si>
  <si>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</si>
  <si>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</si>
  <si>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</si>
  <si>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</si>
  <si>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</si>
  <si>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</si>
  <si>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</si>
  <si>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</si>
  <si>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</si>
  <si>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</si>
  <si>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</si>
  <si>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</si>
  <si>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</si>
  <si>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</si>
  <si>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</si>
  <si>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</si>
  <si>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</si>
  <si>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</si>
  <si>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</si>
  <si>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</si>
  <si>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</si>
  <si>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</si>
  <si>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</si>
  <si>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</si>
  <si>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</si>
  <si>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</si>
  <si>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</si>
  <si>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</si>
  <si>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</si>
  <si>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</si>
  <si>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</si>
  <si>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</si>
  <si>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</si>
  <si>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</si>
  <si>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</si>
  <si>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</si>
  <si>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</si>
  <si>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</si>
  <si>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</si>
  <si>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</si>
  <si>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</si>
  <si>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</si>
  <si>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</si>
  <si>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</si>
  <si>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</si>
  <si>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</si>
  <si>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</si>
  <si>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</si>
  <si>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</si>
  <si>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</si>
  <si>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</si>
  <si>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</si>
  <si>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</si>
  <si>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</si>
  <si>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</si>
  <si>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</si>
  <si>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</si>
  <si>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</si>
  <si>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</si>
  <si>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</si>
  <si>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</si>
  <si>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</si>
  <si>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</si>
  <si>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</si>
  <si>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</si>
  <si>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</si>
  <si>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</si>
  <si>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</si>
  <si>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</si>
  <si>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</si>
  <si>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</si>
  <si>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</si>
  <si>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</si>
  <si>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</si>
  <si>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</si>
  <si>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</si>
  <si>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</si>
  <si>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</si>
  <si>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</si>
  <si>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</si>
  <si>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</si>
  <si>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</si>
  <si>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</si>
  <si>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</si>
  <si>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</si>
  <si>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</si>
  <si>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</si>
  <si>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</si>
  <si>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</si>
  <si>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</si>
  <si>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</si>
  <si>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</si>
  <si>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</si>
  <si>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</si>
  <si>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</si>
  <si>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</si>
  <si>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</si>
  <si>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</si>
  <si>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</si>
  <si>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</si>
  <si>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</si>
  <si>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</si>
  <si>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</si>
  <si>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</si>
  <si>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</si>
  <si>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</si>
  <si>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</si>
  <si>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</si>
  <si>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</si>
  <si>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</si>
  <si>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</si>
  <si>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</si>
  <si>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</si>
  <si>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</si>
  <si>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</si>
  <si>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</si>
  <si>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</si>
  <si>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</si>
  <si>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</si>
  <si>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</si>
  <si>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</si>
  <si>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</si>
  <si>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</si>
  <si>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</si>
  <si>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</si>
  <si>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</si>
  <si>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</si>
  <si>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</si>
  <si>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</si>
  <si>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</si>
  <si>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</si>
  <si>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</si>
  <si>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</si>
  <si>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</si>
  <si>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</si>
  <si>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</si>
  <si>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</si>
  <si>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</si>
  <si>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</si>
  <si>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</si>
  <si>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</si>
  <si>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</si>
  <si>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</si>
  <si>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</si>
  <si>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</si>
  <si>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</si>
  <si>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</si>
  <si>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</si>
  <si>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</si>
  <si>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</si>
  <si>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</si>
  <si>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</si>
  <si>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</si>
  <si>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</si>
  <si>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</si>
  <si>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</si>
  <si>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</si>
  <si>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</si>
  <si>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</si>
  <si>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</si>
  <si>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</si>
  <si>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</si>
  <si>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</si>
  <si>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</si>
  <si>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</si>
  <si>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</si>
  <si>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</si>
  <si>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</si>
  <si>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</si>
  <si>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</si>
  <si>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</si>
  <si>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</si>
  <si>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</si>
  <si>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</si>
  <si>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</si>
  <si>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</si>
  <si>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</si>
  <si>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</si>
  <si>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</si>
  <si>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</si>
  <si>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</si>
  <si>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</si>
  <si>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</si>
  <si>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</si>
  <si>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</si>
  <si>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</si>
  <si>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</si>
  <si>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</si>
  <si>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</si>
  <si>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</si>
  <si>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</si>
  <si>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</si>
  <si>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</si>
  <si>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</si>
  <si>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</si>
  <si>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</si>
  <si>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</si>
  <si>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</si>
  <si>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</si>
  <si>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</si>
  <si>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</si>
  <si>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</si>
  <si>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</si>
  <si>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</si>
  <si>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</si>
  <si>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</si>
  <si>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</si>
  <si>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</si>
  <si>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</si>
  <si>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</si>
  <si>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</si>
  <si>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</si>
  <si>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</si>
  <si>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</si>
  <si>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</si>
  <si>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</si>
  <si>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</si>
  <si>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</si>
  <si>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</si>
  <si>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</si>
  <si>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</si>
  <si>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</si>
  <si>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</si>
  <si>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</si>
  <si>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</si>
  <si>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</si>
  <si>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</si>
  <si>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</si>
  <si>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</si>
  <si>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</si>
  <si>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</si>
  <si>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</si>
  <si>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</si>
  <si>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</si>
  <si>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</si>
  <si>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</si>
  <si>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</si>
  <si>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</si>
  <si>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</si>
  <si>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</si>
  <si>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</si>
  <si>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</si>
  <si>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</si>
  <si>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</si>
  <si>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</si>
  <si>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</si>
  <si>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</si>
  <si>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</si>
  <si>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</si>
  <si>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</si>
  <si>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</si>
  <si>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</si>
  <si>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</si>
  <si>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</si>
  <si>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</si>
  <si>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</si>
  <si>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</si>
  <si>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</si>
  <si>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</si>
  <si>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</si>
  <si>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</si>
  <si>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</si>
  <si>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</si>
  <si>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</si>
  <si>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</si>
  <si>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</si>
  <si>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</si>
  <si>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</si>
  <si>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</si>
  <si>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</si>
  <si>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</si>
  <si>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</si>
  <si>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</si>
  <si>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</si>
  <si>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</si>
  <si>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</si>
  <si>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</si>
  <si>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</si>
  <si>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</si>
  <si>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</si>
  <si>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</si>
  <si>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</si>
  <si>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</si>
  <si>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</si>
  <si>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</si>
  <si>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</si>
  <si>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</si>
  <si>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</si>
  <si>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</si>
  <si>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</si>
  <si>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</si>
  <si>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</si>
  <si>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</si>
  <si>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</si>
  <si>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</si>
  <si>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</si>
  <si>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</si>
  <si>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</si>
  <si>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</si>
  <si>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</si>
  <si>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</si>
  <si>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</si>
  <si>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</si>
  <si>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</si>
  <si>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</si>
  <si>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</si>
  <si>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</si>
  <si>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</si>
  <si>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</si>
  <si>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</si>
  <si>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</si>
  <si>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</si>
  <si>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</si>
  <si>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</si>
  <si>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</si>
  <si>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</si>
  <si>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</si>
  <si>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</si>
  <si>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</si>
  <si>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</si>
  <si>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</si>
  <si>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</si>
  <si>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</si>
  <si>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</si>
  <si>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</si>
  <si>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</si>
  <si>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</si>
  <si>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</si>
  <si>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</si>
  <si>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</si>
  <si>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</si>
  <si>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</si>
  <si>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</si>
  <si>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</si>
  <si>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</si>
  <si>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</si>
  <si>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</si>
  <si>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</si>
  <si>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</si>
  <si>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</si>
  <si>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</si>
  <si>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</si>
  <si>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</si>
  <si>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</si>
  <si>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</si>
  <si>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</si>
  <si>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</si>
  <si>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</si>
  <si>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</si>
  <si>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</si>
  <si>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</si>
  <si>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</si>
  <si>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</si>
  <si>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</si>
  <si>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</si>
  <si>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</si>
  <si>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</si>
  <si>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</si>
  <si>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</si>
  <si>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</si>
  <si>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</si>
  <si>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</si>
  <si>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</si>
  <si>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</si>
  <si>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</si>
  <si>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</si>
  <si>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</si>
  <si>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</si>
  <si>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</si>
  <si>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</si>
  <si>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</si>
  <si>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</si>
  <si>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</si>
  <si>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</si>
  <si>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</si>
  <si>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</si>
  <si>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</si>
  <si>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</si>
  <si>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</si>
  <si>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</si>
  <si>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</si>
  <si>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</si>
  <si>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</si>
  <si>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</si>
  <si>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</si>
  <si>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</si>
  <si>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</si>
  <si>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</si>
  <si>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</si>
  <si>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</si>
  <si>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</si>
  <si>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</si>
  <si>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</si>
  <si>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</si>
  <si>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</si>
  <si>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</si>
  <si>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</si>
  <si>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</si>
  <si>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</si>
  <si>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</si>
  <si>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</si>
  <si>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</si>
  <si>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</si>
  <si>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</si>
  <si>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</si>
  <si>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</si>
  <si>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</si>
  <si>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</si>
  <si>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</si>
  <si>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</si>
  <si>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</si>
  <si>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</si>
  <si>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</si>
  <si>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</si>
  <si>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</si>
  <si>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</si>
  <si>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</si>
  <si>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</si>
  <si>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</si>
  <si>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</si>
  <si>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</si>
  <si>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</si>
  <si>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</si>
  <si>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</si>
  <si>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</si>
  <si>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</si>
  <si>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</si>
  <si>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</si>
  <si>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</si>
  <si>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</si>
  <si>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</si>
  <si>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</si>
  <si>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</si>
  <si>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</si>
  <si>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</si>
  <si>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</si>
  <si>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</si>
  <si>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</si>
  <si>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</si>
  <si>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</si>
  <si>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</si>
  <si>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</si>
  <si>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</si>
  <si>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</si>
  <si>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</si>
  <si>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</si>
  <si>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</si>
  <si>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</si>
  <si>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</si>
  <si>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</si>
  <si>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</si>
  <si>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</si>
  <si>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</si>
  <si>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</si>
  <si>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</si>
  <si>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</si>
  <si>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</si>
  <si>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</si>
  <si>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</si>
  <si>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</si>
  <si>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</si>
  <si>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</si>
  <si>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</si>
  <si>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</si>
  <si>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</si>
  <si>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</si>
  <si>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</si>
  <si>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</si>
  <si>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</si>
  <si>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</si>
  <si>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</si>
  <si>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</si>
  <si>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</si>
  <si>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</si>
  <si>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</si>
  <si>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</si>
  <si>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</si>
  <si>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</si>
  <si>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</si>
  <si>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</si>
  <si>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</si>
  <si>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</si>
  <si>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</si>
  <si>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</si>
  <si>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</si>
  <si>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</si>
  <si>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</si>
  <si>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</si>
  <si>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</si>
  <si>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</si>
  <si>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</si>
  <si>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</si>
  <si>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</si>
  <si>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</si>
  <si>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</si>
  <si>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</si>
  <si>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</si>
  <si>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</si>
  <si>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</si>
  <si>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</si>
  <si>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</si>
  <si>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</si>
  <si>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</si>
  <si>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</si>
  <si>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</si>
  <si>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</si>
  <si>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</si>
  <si>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</si>
  <si>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</si>
  <si>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</si>
  <si>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</si>
  <si>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</si>
  <si>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</si>
  <si>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</si>
  <si>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</si>
  <si>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</si>
  <si>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</si>
  <si>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</si>
  <si>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</si>
  <si>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</si>
  <si>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</si>
  <si>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</si>
  <si>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</si>
  <si>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</si>
  <si>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</si>
  <si>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</si>
  <si>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</si>
  <si>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</si>
  <si>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</si>
  <si>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</si>
  <si>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</si>
  <si>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</si>
  <si>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</si>
  <si>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</si>
  <si>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</si>
  <si>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</si>
  <si>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</si>
  <si>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</si>
  <si>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</si>
  <si>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</si>
  <si>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</si>
  <si>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</si>
  <si>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</si>
  <si>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</si>
  <si>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</si>
  <si>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</si>
  <si>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</si>
  <si>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</si>
  <si>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</si>
  <si>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</si>
  <si>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</si>
  <si>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</si>
  <si>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</si>
  <si>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</si>
  <si>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</si>
  <si>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</si>
  <si>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</si>
  <si>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</si>
  <si>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</si>
  <si>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</si>
  <si>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</si>
  <si>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</si>
  <si>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</si>
  <si>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</si>
  <si>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</si>
  <si>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</si>
  <si>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</si>
  <si>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</si>
  <si>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</si>
  <si>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</si>
  <si>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</si>
  <si>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</si>
  <si>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</si>
  <si>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</si>
  <si>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</si>
  <si>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</si>
  <si>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</si>
  <si>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</si>
  <si>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</si>
  <si>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</si>
  <si>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</si>
  <si>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</si>
  <si>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</si>
  <si>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</si>
  <si>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</si>
  <si>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</si>
  <si>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</si>
  <si>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</si>
  <si>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</si>
  <si>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</si>
  <si>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</si>
  <si>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</si>
  <si>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</si>
  <si>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</si>
  <si>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</si>
  <si>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</si>
  <si>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</si>
  <si>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</si>
  <si>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</si>
  <si>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</si>
  <si>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</si>
  <si>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</si>
  <si>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</si>
  <si>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</si>
  <si>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</si>
  <si>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</si>
  <si>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</si>
  <si>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</si>
  <si>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</si>
  <si>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</si>
  <si>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</si>
  <si>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</si>
  <si>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</si>
  <si>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</si>
  <si>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</si>
  <si>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</si>
  <si>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</si>
  <si>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</si>
  <si>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</si>
  <si>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</si>
  <si>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</si>
  <si>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</si>
  <si>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</si>
  <si>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</si>
  <si>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</si>
  <si>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</si>
  <si>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</si>
  <si>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</si>
  <si>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</si>
  <si>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</si>
  <si>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</si>
  <si>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</si>
  <si>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</si>
  <si>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</si>
  <si>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</si>
  <si>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</si>
  <si>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</si>
  <si>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</si>
  <si>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</si>
  <si>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</si>
  <si>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</si>
  <si>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</si>
  <si>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</si>
  <si>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</si>
  <si>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</si>
  <si>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</si>
  <si>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</si>
  <si>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</si>
  <si>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</si>
  <si>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</si>
  <si>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</si>
  <si>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</si>
  <si>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</si>
  <si>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</si>
  <si>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</si>
  <si>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</si>
  <si>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</si>
  <si>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</si>
  <si>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</si>
  <si>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</si>
  <si>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</si>
  <si>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</si>
  <si>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</si>
  <si>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</si>
  <si>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</si>
  <si>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</si>
  <si>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</si>
  <si>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</si>
  <si>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</si>
  <si>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</si>
  <si>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</si>
  <si>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</si>
  <si>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</si>
  <si>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</si>
  <si>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</si>
  <si>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</si>
  <si>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</si>
  <si>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</si>
  <si>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</si>
  <si>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</si>
  <si>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</si>
  <si>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</si>
  <si>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</si>
  <si>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</si>
  <si>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</si>
  <si>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</si>
  <si>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</si>
  <si>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</si>
  <si>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</si>
  <si>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</si>
  <si>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</si>
  <si>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</si>
  <si>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</si>
  <si>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</si>
  <si>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</si>
  <si>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</si>
  <si>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</si>
  <si>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</si>
  <si>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</si>
  <si>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</si>
  <si>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</si>
  <si>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</si>
  <si>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</si>
  <si>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</si>
  <si>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</si>
  <si>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</si>
  <si>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</si>
  <si>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</si>
  <si>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</si>
  <si>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</si>
  <si>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</si>
  <si>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</si>
  <si>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</si>
  <si>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</si>
  <si>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</si>
  <si>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</si>
  <si>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</si>
  <si>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</si>
  <si>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</si>
  <si>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</si>
  <si>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</si>
  <si>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</si>
  <si>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</si>
  <si>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</si>
  <si>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</si>
  <si>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</si>
  <si>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</si>
  <si>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</si>
  <si>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</si>
  <si>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</si>
  <si>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</si>
  <si>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</si>
  <si>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</si>
  <si>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</si>
  <si>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</si>
  <si>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</si>
  <si>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</si>
  <si>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</si>
  <si>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</si>
  <si>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</si>
  <si>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</si>
  <si>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</si>
  <si>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</si>
  <si>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</si>
  <si>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</si>
  <si>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</si>
  <si>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</si>
  <si>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</si>
  <si>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</si>
  <si>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</si>
  <si>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</si>
  <si>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</si>
  <si>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</si>
  <si>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</si>
  <si>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</si>
  <si>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</si>
  <si>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</si>
  <si>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</si>
  <si>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</si>
  <si>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</si>
  <si>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</si>
  <si>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</si>
  <si>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</si>
  <si>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</si>
  <si>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</si>
  <si>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</si>
  <si>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</si>
  <si>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</si>
  <si>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</si>
  <si>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</si>
  <si>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</si>
  <si>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</si>
  <si>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</si>
  <si>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</si>
  <si>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</si>
  <si>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</si>
  <si>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</si>
  <si>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</si>
  <si>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</si>
  <si>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</si>
  <si>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</si>
  <si>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</si>
  <si>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</si>
  <si>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</si>
  <si>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</si>
  <si>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</si>
  <si>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</si>
  <si>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</si>
  <si>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</si>
  <si>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</si>
  <si>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</si>
  <si>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</si>
  <si>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</si>
  <si>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</si>
  <si>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</si>
  <si>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</si>
  <si>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</si>
  <si>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</si>
  <si>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</si>
  <si>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</si>
  <si>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</si>
  <si>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</si>
  <si>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</si>
  <si>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</si>
  <si>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</si>
  <si>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</si>
  <si>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</si>
  <si>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</si>
  <si>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</si>
  <si>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</si>
  <si>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</si>
  <si>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</si>
  <si>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</si>
  <si>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</si>
  <si>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</si>
  <si>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</si>
  <si>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</si>
  <si>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</si>
  <si>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</si>
  <si>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</si>
  <si>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</si>
  <si>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</si>
  <si>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</si>
  <si>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</si>
  <si>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</si>
  <si>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</si>
  <si>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</si>
  <si>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</si>
  <si>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</si>
  <si>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</si>
  <si>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</si>
  <si>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</si>
  <si>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</si>
  <si>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</si>
  <si>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</si>
  <si>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</si>
  <si>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</si>
  <si>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</si>
  <si>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</si>
  <si>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</si>
  <si>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</si>
  <si>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</si>
  <si>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</si>
  <si>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</si>
  <si>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</si>
  <si>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</si>
  <si>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</si>
  <si>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</si>
  <si>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</si>
  <si>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</si>
  <si>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</si>
  <si>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</si>
  <si>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</si>
  <si>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</si>
  <si>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</si>
  <si>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</si>
  <si>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</si>
  <si>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</si>
  <si>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</si>
  <si>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</si>
  <si>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</si>
  <si>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</si>
  <si>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</si>
  <si>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</si>
  <si>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</si>
  <si>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</si>
  <si>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</si>
  <si>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</si>
  <si>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</si>
  <si>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</si>
  <si>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</si>
  <si>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</si>
  <si>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</si>
  <si>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</si>
  <si>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</si>
  <si>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</si>
  <si>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</si>
  <si>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</si>
  <si>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</si>
  <si>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</si>
  <si>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</si>
  <si>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</si>
  <si>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</si>
  <si>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</si>
  <si>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</si>
  <si>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</si>
  <si>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</si>
  <si>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</si>
  <si>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</si>
  <si>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</si>
  <si>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</si>
  <si>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</si>
  <si>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</si>
  <si>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</si>
  <si>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</si>
  <si>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</si>
  <si>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</si>
  <si>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</si>
  <si>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</si>
  <si>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</si>
  <si>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</si>
  <si>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</si>
  <si>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</si>
  <si>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</si>
  <si>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</si>
  <si>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</si>
  <si>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</si>
  <si>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</si>
  <si>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</si>
  <si>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</si>
  <si>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</si>
  <si>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</si>
  <si>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</si>
  <si>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</si>
  <si>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</si>
  <si>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</si>
  <si>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</si>
  <si>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</si>
  <si>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</si>
  <si>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</si>
  <si>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</si>
  <si>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</si>
  <si>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</si>
  <si>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</si>
  <si>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</si>
  <si>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</si>
  <si>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</si>
  <si>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</si>
  <si>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</si>
  <si>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</si>
  <si>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</si>
  <si>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</si>
  <si>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</si>
  <si>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</si>
  <si>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</si>
  <si>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</si>
  <si>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</si>
  <si>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</si>
  <si>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</si>
  <si>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</si>
  <si>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</si>
  <si>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</si>
  <si>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</si>
  <si>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</si>
  <si>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</si>
  <si>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</si>
  <si>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</si>
  <si>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</si>
  <si>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</si>
  <si>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</si>
  <si>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</si>
  <si>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</si>
  <si>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</si>
  <si>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</si>
  <si>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</si>
  <si>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</si>
  <si>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</si>
  <si>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</si>
  <si>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</si>
  <si>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</si>
  <si>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</si>
  <si>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</si>
  <si>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</si>
  <si>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</si>
  <si>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</si>
  <si>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</si>
  <si>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</si>
  <si>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</si>
  <si>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</si>
  <si>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</si>
  <si>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</si>
  <si>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</si>
  <si>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</si>
  <si>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</si>
  <si>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</si>
  <si>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</si>
  <si>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</si>
  <si>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</si>
  <si>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</si>
  <si>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</si>
  <si>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</si>
  <si>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</si>
  <si>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</si>
  <si>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</si>
  <si>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</si>
  <si>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</si>
  <si>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</si>
  <si>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</si>
  <si>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</si>
  <si>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</si>
  <si>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</si>
  <si>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</si>
  <si>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</si>
  <si>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</si>
  <si>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</si>
  <si>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</si>
  <si>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</si>
  <si>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</si>
  <si>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</si>
  <si>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</si>
  <si>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</si>
  <si>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</si>
  <si>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</si>
  <si>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</si>
  <si>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</si>
  <si>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</si>
  <si>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</si>
  <si>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</si>
  <si>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</si>
  <si>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</si>
  <si>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</si>
  <si>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</si>
  <si>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</si>
  <si>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</si>
  <si>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</si>
  <si>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</si>
  <si>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</si>
  <si>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</si>
  <si>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</si>
  <si>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</si>
  <si>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</si>
  <si>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</si>
  <si>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</si>
  <si>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</si>
  <si>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</si>
  <si>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</si>
  <si>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</si>
  <si>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</si>
  <si>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</si>
  <si>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</si>
  <si>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</si>
  <si>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</si>
  <si>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</si>
  <si>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</si>
  <si>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</si>
  <si>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</si>
  <si>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</si>
  <si>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</si>
  <si>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</si>
  <si>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</si>
  <si>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</si>
  <si>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</si>
  <si>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</si>
  <si>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</si>
  <si>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</si>
  <si>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</si>
  <si>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</si>
  <si>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</si>
  <si>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</si>
  <si>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</si>
  <si>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</si>
  <si>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</si>
  <si>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</si>
  <si>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</si>
  <si>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</si>
  <si>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</si>
  <si>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</si>
  <si>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</si>
  <si>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</si>
  <si>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</si>
  <si>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</si>
  <si>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</si>
  <si>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</si>
  <si>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</si>
  <si>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</si>
  <si>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</si>
  <si>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</si>
  <si>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</si>
  <si>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</si>
  <si>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</si>
  <si>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</si>
  <si>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</si>
  <si>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</si>
  <si>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</si>
  <si>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</si>
  <si>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</si>
  <si>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</si>
  <si>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</si>
  <si>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</si>
  <si>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</si>
  <si>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</si>
  <si>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</si>
  <si>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</si>
  <si>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</si>
  <si>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</si>
  <si>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</si>
  <si>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</si>
  <si>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</si>
  <si>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</si>
  <si>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</si>
  <si>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</si>
  <si>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</si>
  <si>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</si>
  <si>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</si>
  <si>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</si>
  <si>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</si>
  <si>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</si>
  <si>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</si>
  <si>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</si>
  <si>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</si>
  <si>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</si>
  <si>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</si>
  <si>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</si>
  <si>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</si>
  <si>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</si>
  <si>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</si>
  <si>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</si>
  <si>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</si>
  <si>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</si>
  <si>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</si>
  <si>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</si>
  <si>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</si>
  <si>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</si>
  <si>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</si>
  <si>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</si>
  <si>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</si>
  <si>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</si>
  <si>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</si>
  <si>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</si>
  <si>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</si>
  <si>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</si>
  <si>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</si>
  <si>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</si>
  <si>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</si>
  <si>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</si>
  <si>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</si>
  <si>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</si>
  <si>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</si>
  <si>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</si>
  <si>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</si>
  <si>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</si>
  <si>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</si>
  <si>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</si>
  <si>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</si>
  <si>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</si>
  <si>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</si>
  <si>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</si>
  <si>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</si>
  <si>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</si>
  <si>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</si>
  <si>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</si>
  <si>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</si>
  <si>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</si>
  <si>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</si>
  <si>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</si>
  <si>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</si>
  <si>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</si>
  <si>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</si>
  <si>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</si>
  <si>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</si>
  <si>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</si>
  <si>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</si>
  <si>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</si>
  <si>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</si>
  <si>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</si>
  <si>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</si>
  <si>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</si>
  <si>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</si>
  <si>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</si>
  <si>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</si>
  <si>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</si>
  <si>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</si>
  <si>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</si>
  <si>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</si>
  <si>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</si>
  <si>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</si>
  <si>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</si>
  <si>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</si>
  <si>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</si>
  <si>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</si>
  <si>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</si>
  <si>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</si>
  <si>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</si>
  <si>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</si>
  <si>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</si>
  <si>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</si>
  <si>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</si>
  <si>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</si>
  <si>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</si>
  <si>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</si>
  <si>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</si>
  <si>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</si>
  <si>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</si>
  <si>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</si>
  <si>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</si>
  <si>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</si>
  <si>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</si>
  <si>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</si>
  <si>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</si>
  <si>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</si>
  <si>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</si>
  <si>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</si>
  <si>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</si>
  <si>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</si>
  <si>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</si>
  <si>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</si>
  <si>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</si>
  <si>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</si>
  <si>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</si>
  <si>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</si>
  <si>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</si>
  <si>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</si>
  <si>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</si>
  <si>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</si>
  <si>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</si>
  <si>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</si>
  <si>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</si>
  <si>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</si>
  <si>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</si>
  <si>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</si>
  <si>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</si>
  <si>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</si>
  <si>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</si>
  <si>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</si>
  <si>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</si>
  <si>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</si>
  <si>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</si>
  <si>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</si>
  <si>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</si>
  <si>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</si>
  <si>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</si>
  <si>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</si>
  <si>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</si>
  <si>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</si>
  <si>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</si>
  <si>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</si>
  <si>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</si>
  <si>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</si>
  <si>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</si>
  <si>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</si>
  <si>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</si>
  <si>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</si>
  <si>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</si>
  <si>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</si>
  <si>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</si>
  <si>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</si>
  <si>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</si>
  <si>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</si>
  <si>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</si>
  <si>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</si>
  <si>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</si>
  <si>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</si>
  <si>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</si>
  <si>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</si>
  <si>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</si>
  <si>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</si>
  <si>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</si>
  <si>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</si>
  <si>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</si>
  <si>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</si>
  <si>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</si>
  <si>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</si>
  <si>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</si>
  <si>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</si>
  <si>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</si>
  <si>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</si>
  <si>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</si>
  <si>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</si>
  <si>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</si>
  <si>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</si>
  <si>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</si>
  <si>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</si>
  <si>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</si>
  <si>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</si>
  <si>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</si>
  <si>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</si>
  <si>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</si>
  <si>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</si>
  <si>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</si>
  <si>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</si>
  <si>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</si>
  <si>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</si>
  <si>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</si>
  <si>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</si>
  <si>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</si>
  <si>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</si>
  <si>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</si>
  <si>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</si>
  <si>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</si>
  <si>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</si>
  <si>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</si>
  <si>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</si>
  <si>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</si>
  <si>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</si>
  <si>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</si>
  <si>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</si>
  <si>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</si>
  <si>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</si>
  <si>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</si>
  <si>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</si>
  <si>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</si>
  <si>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</si>
  <si>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</si>
  <si>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</si>
  <si>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</si>
  <si>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</si>
  <si>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</si>
  <si>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</si>
  <si>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</si>
  <si>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</si>
  <si>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</si>
  <si>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</si>
  <si>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</si>
  <si>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</si>
  <si>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</si>
  <si>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</si>
  <si>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</si>
  <si>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</si>
  <si>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</si>
  <si>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</si>
  <si>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</si>
  <si>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</si>
  <si>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</si>
  <si>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</si>
  <si>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</si>
  <si>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</si>
  <si>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</si>
  <si>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</si>
  <si>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</si>
  <si>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</si>
  <si>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</si>
  <si>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</si>
  <si>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</si>
  <si>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</si>
  <si>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</si>
  <si>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</si>
  <si>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</si>
  <si>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</si>
  <si>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</si>
  <si>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</si>
  <si>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</si>
  <si>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</si>
  <si>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</si>
  <si>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</si>
  <si>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</si>
  <si>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</si>
  <si>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</si>
  <si>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</si>
  <si>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</si>
  <si>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</si>
  <si>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</si>
  <si>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</si>
  <si>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</si>
  <si>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</si>
  <si>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</si>
  <si>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</si>
  <si>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</si>
  <si>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</si>
  <si>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</si>
  <si>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</si>
  <si>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</si>
  <si>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</si>
  <si>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</si>
  <si>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</si>
  <si>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</si>
  <si>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</si>
  <si>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</si>
  <si>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</si>
  <si>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</si>
  <si>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</si>
  <si>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</si>
  <si>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</si>
  <si>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</si>
  <si>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</si>
  <si>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</si>
  <si>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</si>
  <si>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</si>
  <si>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</si>
  <si>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</si>
  <si>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</si>
  <si>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</si>
  <si>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</si>
  <si>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</si>
  <si>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</si>
  <si>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</si>
  <si>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</si>
  <si>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</si>
  <si>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</si>
  <si>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</si>
  <si>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</si>
  <si>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</si>
  <si>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</si>
  <si>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</si>
  <si>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</si>
  <si>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</si>
  <si>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</si>
  <si>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</si>
  <si>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</si>
  <si>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</si>
  <si>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</si>
  <si>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</si>
  <si>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</si>
  <si>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</si>
  <si>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</si>
  <si>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</si>
  <si>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</si>
  <si>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</si>
  <si>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</si>
  <si>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</si>
  <si>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</si>
  <si>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</si>
  <si>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</si>
  <si>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</si>
  <si>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</si>
  <si>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</si>
  <si>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</si>
  <si>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</si>
  <si>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</si>
  <si>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</si>
  <si>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</si>
  <si>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</si>
  <si>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</si>
  <si>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</si>
  <si>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</si>
  <si>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</si>
  <si>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</si>
  <si>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</si>
  <si>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</si>
  <si>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</si>
  <si>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</si>
  <si>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</si>
  <si>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</si>
  <si>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</si>
  <si>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</si>
  <si>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</si>
  <si>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</si>
  <si>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</si>
  <si>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</si>
  <si>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</si>
  <si>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</si>
  <si>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</si>
  <si>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</si>
  <si>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</si>
  <si>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</si>
  <si>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</si>
  <si>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</si>
  <si>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</si>
  <si>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</si>
  <si>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</si>
  <si>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</si>
  <si>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</si>
  <si>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</si>
  <si>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</si>
  <si>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</si>
  <si>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</si>
  <si>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</si>
  <si>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</si>
  <si>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</si>
  <si>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</si>
  <si>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</si>
  <si>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</si>
  <si>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</si>
  <si>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</si>
  <si>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</si>
  <si>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</si>
  <si>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</si>
  <si>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</si>
  <si>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</si>
  <si>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</si>
  <si>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</si>
  <si>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</si>
  <si>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</si>
  <si>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</si>
  <si>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</si>
  <si>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</si>
  <si>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</si>
  <si>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</si>
  <si>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</si>
  <si>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</si>
  <si>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</si>
  <si>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</si>
  <si>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</si>
  <si>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</si>
  <si>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</si>
  <si>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</si>
  <si>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</si>
  <si>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</si>
  <si>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</si>
  <si>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</si>
  <si>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</si>
  <si>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</si>
  <si>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</si>
  <si>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</si>
  <si>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</si>
  <si>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</si>
  <si>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</si>
  <si>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</si>
  <si>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</si>
  <si>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</si>
  <si>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</si>
  <si>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</si>
  <si>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</si>
  <si>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</si>
  <si>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</si>
  <si>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</si>
  <si>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</si>
  <si>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</si>
  <si>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</si>
  <si>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</si>
  <si>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</si>
  <si>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</si>
  <si>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</si>
  <si>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</si>
  <si>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</si>
  <si>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</si>
  <si>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</si>
  <si>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</si>
  <si>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</si>
  <si>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</si>
  <si>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</si>
  <si>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</si>
  <si>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</si>
  <si>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</si>
  <si>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</si>
  <si>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</si>
  <si>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</si>
  <si>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</si>
  <si>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</si>
  <si>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</si>
  <si>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</si>
  <si>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</si>
  <si>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</si>
  <si>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</si>
  <si>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</si>
  <si>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</si>
  <si>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</si>
  <si>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</si>
  <si>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</si>
  <si>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</si>
  <si>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</si>
  <si>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</si>
  <si>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</si>
  <si>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</si>
  <si>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</si>
  <si>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</si>
  <si>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</si>
  <si>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</si>
  <si>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</si>
  <si>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</si>
  <si>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</si>
  <si>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</si>
  <si>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</si>
  <si>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</si>
  <si>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</si>
  <si>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</si>
  <si>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</si>
  <si>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</si>
  <si>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</si>
  <si>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</si>
  <si>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</si>
  <si>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</si>
  <si>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</si>
  <si>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</si>
  <si>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</si>
  <si>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</si>
  <si>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</si>
  <si>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</si>
  <si>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</si>
  <si>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</si>
  <si>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</si>
  <si>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</si>
  <si>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</si>
  <si>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</si>
  <si>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</si>
  <si>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</si>
  <si>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</si>
  <si>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</si>
  <si>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</si>
  <si>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</si>
  <si>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</si>
  <si>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</si>
  <si>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</si>
  <si>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</si>
  <si>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</si>
  <si>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</si>
  <si>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</si>
  <si>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</si>
  <si>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</si>
  <si>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</si>
  <si>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</si>
  <si>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</si>
  <si>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</si>
  <si>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</si>
  <si>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</si>
  <si>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</si>
  <si>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</si>
  <si>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</si>
  <si>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</si>
  <si>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</si>
  <si>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</si>
  <si>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</si>
  <si>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</si>
  <si>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</si>
  <si>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</si>
  <si>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</si>
  <si>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</si>
  <si>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</si>
  <si>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</si>
  <si>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</si>
  <si>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</si>
  <si>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</si>
  <si>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</si>
  <si>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</si>
  <si>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</si>
  <si>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</si>
  <si>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</si>
  <si>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</si>
  <si>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</si>
  <si>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</si>
  <si>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</si>
  <si>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</si>
  <si>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</si>
  <si>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</si>
  <si>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</si>
  <si>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</si>
  <si>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</si>
  <si>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</si>
  <si>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</si>
  <si>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</si>
  <si>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</si>
  <si>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</si>
  <si>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</si>
  <si>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</si>
  <si>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</si>
  <si>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</si>
  <si>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</si>
  <si>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</si>
  <si>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</si>
  <si>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</si>
  <si>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</si>
  <si>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</si>
  <si>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</si>
  <si>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</si>
  <si>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</si>
  <si>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</si>
  <si>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</si>
  <si>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</si>
  <si>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</si>
  <si>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</si>
  <si>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</si>
  <si>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</si>
  <si>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</si>
  <si>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</si>
  <si>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</si>
  <si>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</si>
  <si>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</si>
  <si>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</si>
  <si>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</si>
  <si>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</si>
  <si>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</si>
  <si>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</si>
  <si>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</si>
  <si>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</si>
  <si>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</si>
  <si>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</si>
  <si>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</si>
  <si>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</si>
  <si>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</si>
  <si>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</si>
  <si>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</si>
  <si>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</si>
  <si>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</si>
  <si>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</si>
  <si>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</si>
  <si>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</si>
  <si>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</si>
  <si>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</si>
  <si>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</si>
  <si>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</si>
  <si>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</si>
  <si>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</si>
  <si>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</si>
  <si>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</si>
  <si>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</si>
  <si>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</si>
  <si>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</si>
  <si>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</si>
  <si>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</si>
  <si>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</si>
  <si>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</si>
  <si>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</si>
  <si>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</si>
  <si>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</si>
  <si>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</si>
  <si>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</si>
  <si>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</si>
  <si>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</si>
  <si>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</si>
  <si>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</si>
  <si>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</si>
  <si>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</si>
  <si>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</si>
  <si>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</si>
  <si>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</si>
  <si>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</si>
  <si>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</si>
  <si>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</si>
  <si>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</si>
  <si>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</si>
  <si>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</si>
  <si>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</si>
  <si>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</si>
  <si>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</si>
  <si>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</si>
  <si>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</si>
  <si>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</si>
  <si>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</si>
  <si>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</si>
  <si>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</si>
  <si>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</si>
  <si>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</si>
  <si>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</si>
  <si>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</si>
  <si>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</si>
  <si>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</si>
  <si>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</si>
  <si>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</si>
  <si>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</si>
  <si>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</si>
  <si>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</si>
  <si>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</si>
  <si>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</si>
  <si>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</si>
  <si>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</si>
  <si>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</si>
  <si>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</si>
  <si>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</si>
  <si>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</si>
  <si>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</si>
  <si>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</si>
  <si>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</si>
  <si>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</si>
  <si>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</si>
  <si>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</si>
  <si>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</si>
  <si>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</si>
  <si>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</si>
  <si>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</si>
  <si>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</si>
  <si>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</si>
  <si>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</si>
  <si>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</si>
  <si>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</si>
  <si>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</si>
  <si>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</si>
  <si>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</si>
  <si>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</si>
  <si>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</si>
  <si>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</si>
  <si>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</si>
  <si>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</si>
  <si>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</si>
  <si>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</si>
  <si>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</si>
  <si>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</si>
  <si>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</si>
  <si>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</si>
  <si>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</si>
  <si>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</si>
  <si>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</si>
  <si>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</si>
  <si>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</si>
  <si>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</si>
  <si>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</si>
  <si>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</si>
  <si>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</si>
  <si>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</si>
  <si>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</si>
  <si>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</si>
  <si>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</si>
  <si>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</si>
  <si>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</si>
  <si>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</si>
  <si>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</si>
  <si>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</si>
  <si>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</si>
  <si>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</si>
  <si>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</si>
  <si>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</si>
  <si>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</si>
  <si>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</si>
  <si>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</si>
  <si>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</si>
  <si>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</si>
  <si>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</si>
  <si>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</si>
  <si>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</si>
  <si>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</si>
  <si>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</si>
  <si>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</si>
  <si>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</si>
  <si>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</si>
  <si>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</si>
  <si>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</si>
  <si>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</si>
  <si>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</si>
  <si>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</si>
  <si>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</si>
  <si>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</si>
  <si>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</si>
  <si>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</si>
  <si>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</si>
  <si>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</si>
  <si>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</si>
  <si>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</si>
  <si>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</si>
  <si>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</si>
  <si>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</si>
  <si>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</si>
  <si>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</si>
  <si>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</si>
  <si>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</si>
  <si>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</si>
  <si>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</si>
  <si>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</si>
  <si>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</si>
  <si>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</si>
  <si>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</si>
  <si>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</si>
  <si>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</si>
  <si>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</si>
  <si>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</si>
  <si>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</si>
  <si>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</si>
  <si>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</si>
  <si>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</si>
  <si>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</si>
  <si>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</si>
  <si>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</si>
  <si>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</si>
  <si>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</si>
  <si>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</si>
  <si>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</si>
  <si>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</si>
  <si>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</si>
  <si>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</si>
  <si>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</si>
  <si>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</si>
  <si>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</si>
  <si>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</si>
  <si>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</si>
  <si>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</si>
  <si>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</si>
  <si>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</si>
  <si>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</si>
  <si>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</si>
  <si>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</si>
  <si>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</si>
  <si>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</si>
  <si>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</si>
  <si>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</si>
  <si>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</si>
  <si>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</si>
  <si>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</si>
  <si>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</si>
  <si>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</si>
  <si>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</si>
  <si>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</si>
  <si>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</si>
  <si>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</si>
  <si>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</si>
  <si>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</si>
  <si>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</si>
  <si>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</si>
  <si>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</si>
  <si>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</si>
  <si>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</si>
  <si>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</si>
  <si>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</si>
  <si>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</si>
  <si>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</si>
  <si>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</si>
  <si>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</si>
  <si>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</si>
  <si>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</si>
  <si>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</si>
  <si>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</si>
  <si>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</si>
  <si>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</si>
  <si>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</si>
  <si>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</si>
  <si>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</si>
  <si>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</si>
  <si>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</si>
  <si>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</si>
  <si>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</si>
  <si>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</si>
  <si>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</si>
  <si>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</si>
  <si>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</si>
  <si>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</si>
  <si>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</si>
  <si>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</si>
  <si>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</si>
  <si>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</si>
  <si>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</si>
  <si>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</si>
  <si>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</si>
  <si>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</si>
  <si>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</si>
  <si>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</si>
  <si>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</si>
  <si>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</si>
  <si>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FERDINANDOVAC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</si>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</sst>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1257838.51</v>
      </c>
      <c r="D2" s="7">
        <f>'PR-RAS'!E6</f>
        <v>1487793.68</v>
      </c>
      <c r="E2" s="7">
        <v>0</v>
      </c>
      <c r="F2" s="7">
        <v>0</v>
      </c>
      <c r="G2" s="8">
        <f t="shared" ref="G2:G274" si="0">(B2/1000)*(C2*1+D2*2)</f>
        <v>4233.42587</v>
      </c>
      <c r="H2" s="8">
        <f t="shared" ref="H2:H274" si="1">ABS(C2-ROUND(C2,0))+ABS(D2-ROUND(D2,0))</f>
        <v>0.81000000005587935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343078.42000000004</v>
      </c>
      <c r="D3" s="2">
        <f>'PR-RAS'!E7</f>
        <v>387786.54</v>
      </c>
      <c r="E3" s="2">
        <v>0</v>
      </c>
      <c r="F3" s="2">
        <v>0</v>
      </c>
      <c r="G3" s="3">
        <f t="shared" si="0"/>
        <v>2237.3029999999999</v>
      </c>
      <c r="H3" s="3">
        <f t="shared" si="1"/>
        <v>0.88000000006286427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321033.38000000006</v>
      </c>
      <c r="D4" s="2">
        <f>'PR-RAS'!E8</f>
        <v>362621.51999999996</v>
      </c>
      <c r="E4" s="2">
        <v>0</v>
      </c>
      <c r="F4" s="2">
        <v>0</v>
      </c>
      <c r="G4" s="3">
        <f t="shared" si="0"/>
        <v>3138.82926</v>
      </c>
      <c r="H4" s="3">
        <f t="shared" si="1"/>
        <v>0.86000000010244548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322190.2</v>
      </c>
      <c r="D5" s="2">
        <f>'PR-RAS'!E9</f>
        <v>386048.28</v>
      </c>
      <c r="E5" s="2">
        <v>0</v>
      </c>
      <c r="F5" s="2">
        <v>0</v>
      </c>
      <c r="G5" s="3">
        <f t="shared" si="0"/>
        <v>4377.1470399999998</v>
      </c>
      <c r="H5" s="3">
        <f t="shared" si="1"/>
        <v>0.48000000003958121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35856.400000000001</v>
      </c>
      <c r="D6" s="2">
        <f>'PR-RAS'!E10</f>
        <v>36041.31</v>
      </c>
      <c r="E6" s="2">
        <v>0</v>
      </c>
      <c r="F6" s="2">
        <v>0</v>
      </c>
      <c r="G6" s="3">
        <f t="shared" si="0"/>
        <v>539.69509999999991</v>
      </c>
      <c r="H6" s="3">
        <f t="shared" si="1"/>
        <v>0.70999999999912689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7845.94</v>
      </c>
      <c r="D7" s="2">
        <f>'PR-RAS'!E11</f>
        <v>9693.0400000000009</v>
      </c>
      <c r="E7" s="2">
        <v>0</v>
      </c>
      <c r="F7" s="2">
        <v>0</v>
      </c>
      <c r="G7" s="3">
        <f t="shared" si="0"/>
        <v>163.39212000000001</v>
      </c>
      <c r="H7" s="3">
        <f t="shared" si="1"/>
        <v>0.10000000000127329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1725.09</v>
      </c>
      <c r="D8" s="2">
        <f>'PR-RAS'!E12</f>
        <v>1486.47</v>
      </c>
      <c r="E8" s="2">
        <v>0</v>
      </c>
      <c r="F8" s="2">
        <v>0</v>
      </c>
      <c r="G8" s="3">
        <f t="shared" si="0"/>
        <v>32.886209999999998</v>
      </c>
      <c r="H8" s="3">
        <f t="shared" si="1"/>
        <v>0.55999999999994543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14739.04</v>
      </c>
      <c r="D9" s="2">
        <f>'PR-RAS'!E13</f>
        <v>17146.669999999998</v>
      </c>
      <c r="E9" s="2">
        <v>0</v>
      </c>
      <c r="F9" s="2">
        <v>0</v>
      </c>
      <c r="G9" s="3">
        <f t="shared" si="0"/>
        <v>392.25903999999997</v>
      </c>
      <c r="H9" s="3">
        <f t="shared" si="1"/>
        <v>0.37000000000261934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61323.29</v>
      </c>
      <c r="D11" s="2">
        <f>'PR-RAS'!E15</f>
        <v>87794.25</v>
      </c>
      <c r="E11" s="2">
        <v>0</v>
      </c>
      <c r="F11" s="2">
        <v>0</v>
      </c>
      <c r="G11" s="3">
        <f t="shared" si="0"/>
        <v>2369.1179000000002</v>
      </c>
      <c r="H11" s="3">
        <f t="shared" si="1"/>
        <v>0.54000000000087311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17950.810000000001</v>
      </c>
      <c r="D19" s="2">
        <f>'PR-RAS'!E23</f>
        <v>20459.45</v>
      </c>
      <c r="E19" s="2">
        <v>0</v>
      </c>
      <c r="F19" s="2">
        <v>0</v>
      </c>
      <c r="G19" s="3">
        <f t="shared" si="0"/>
        <v>1059.6547800000001</v>
      </c>
      <c r="H19" s="3">
        <f t="shared" si="1"/>
        <v>0.63999999999941792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642.36</v>
      </c>
      <c r="D20" s="2">
        <f>'PR-RAS'!E24</f>
        <v>4685.83</v>
      </c>
      <c r="E20" s="2">
        <v>0</v>
      </c>
      <c r="F20" s="2">
        <v>0</v>
      </c>
      <c r="G20" s="3">
        <f t="shared" si="0"/>
        <v>190.26638</v>
      </c>
      <c r="H20" s="3">
        <f t="shared" si="1"/>
        <v>0.5300000000000864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17308.45</v>
      </c>
      <c r="D23" s="2">
        <f>'PR-RAS'!E27</f>
        <v>15773.62</v>
      </c>
      <c r="E23" s="2">
        <v>0</v>
      </c>
      <c r="F23" s="2">
        <v>0</v>
      </c>
      <c r="G23" s="3">
        <f t="shared" si="0"/>
        <v>1074.82518</v>
      </c>
      <c r="H23" s="3">
        <f t="shared" si="1"/>
        <v>0.82999999999992724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4094.23</v>
      </c>
      <c r="D25" s="2">
        <f>'PR-RAS'!E29</f>
        <v>4705.57</v>
      </c>
      <c r="E25" s="2">
        <v>0</v>
      </c>
      <c r="F25" s="2">
        <v>0</v>
      </c>
      <c r="G25" s="3">
        <f t="shared" si="0"/>
        <v>324.12887999999998</v>
      </c>
      <c r="H25" s="3">
        <f t="shared" si="1"/>
        <v>0.66000000000030923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4094.23</v>
      </c>
      <c r="D27" s="2">
        <f>'PR-RAS'!E31</f>
        <v>4705.57</v>
      </c>
      <c r="E27" s="2">
        <v>0</v>
      </c>
      <c r="F27" s="2">
        <v>0</v>
      </c>
      <c r="G27" s="3">
        <f t="shared" si="0"/>
        <v>351.13961999999998</v>
      </c>
      <c r="H27" s="3">
        <f t="shared" si="1"/>
        <v>0.66000000000030923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667838.01</v>
      </c>
      <c r="D45" s="2">
        <f>'PR-RAS'!E49</f>
        <v>798392.47</v>
      </c>
      <c r="E45" s="2">
        <v>0</v>
      </c>
      <c r="F45" s="2">
        <v>0</v>
      </c>
      <c r="G45" s="3">
        <f t="shared" si="0"/>
        <v>99643.409800000009</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566340.63</v>
      </c>
      <c r="D54" s="2">
        <f>'PR-RAS'!E58</f>
        <v>274011.26</v>
      </c>
      <c r="E54" s="2">
        <v>0</v>
      </c>
      <c r="F54" s="2">
        <v>0</v>
      </c>
      <c r="G54" s="3">
        <f t="shared" si="0"/>
        <v>59061.246949999993</v>
      </c>
      <c r="H54" s="3">
        <f t="shared" si="1"/>
        <v>0.63000000000465661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475537.6</v>
      </c>
      <c r="D55" s="2">
        <f>'PR-RAS'!E59</f>
        <v>101701</v>
      </c>
      <c r="E55" s="2">
        <v>0</v>
      </c>
      <c r="F55" s="2">
        <v>0</v>
      </c>
      <c r="G55" s="3">
        <f t="shared" si="0"/>
        <v>36662.738399999995</v>
      </c>
      <c r="H55" s="3">
        <f t="shared" si="1"/>
        <v>0.40000000002328306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90803.03</v>
      </c>
      <c r="D56" s="2">
        <f>'PR-RAS'!E60</f>
        <v>172310.26</v>
      </c>
      <c r="E56" s="2">
        <v>0</v>
      </c>
      <c r="F56" s="2">
        <v>0</v>
      </c>
      <c r="G56" s="3">
        <f t="shared" si="0"/>
        <v>23948.295250000003</v>
      </c>
      <c r="H56" s="3">
        <f t="shared" si="1"/>
        <v>0.29000000000814907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51991.6</v>
      </c>
      <c r="D57" s="2">
        <f>'PR-RAS'!E61</f>
        <v>61879.76</v>
      </c>
      <c r="E57" s="2">
        <v>0</v>
      </c>
      <c r="F57" s="2">
        <v>0</v>
      </c>
      <c r="G57" s="3">
        <f t="shared" si="0"/>
        <v>9842.0627199999999</v>
      </c>
      <c r="H57" s="3">
        <f t="shared" si="1"/>
        <v>0.63999999999941792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5991.6</v>
      </c>
      <c r="D58" s="2">
        <f>'PR-RAS'!E62</f>
        <v>6879.76</v>
      </c>
      <c r="E58" s="2">
        <v>0</v>
      </c>
      <c r="F58" s="2">
        <v>0</v>
      </c>
      <c r="G58" s="3">
        <f t="shared" si="0"/>
        <v>1125.8138400000003</v>
      </c>
      <c r="H58" s="3">
        <f t="shared" si="1"/>
        <v>0.63999999999941792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46000</v>
      </c>
      <c r="D59" s="2">
        <f>'PR-RAS'!E63</f>
        <v>55000</v>
      </c>
      <c r="E59" s="2">
        <v>0</v>
      </c>
      <c r="F59" s="2">
        <v>0</v>
      </c>
      <c r="G59" s="3">
        <f t="shared" si="0"/>
        <v>9048</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10902.25</v>
      </c>
      <c r="D60" s="2">
        <f>'PR-RAS'!E64</f>
        <v>379240.13999999996</v>
      </c>
      <c r="E60" s="2">
        <v>0</v>
      </c>
      <c r="F60" s="2">
        <v>0</v>
      </c>
      <c r="G60" s="3">
        <f t="shared" si="0"/>
        <v>45393.569269999993</v>
      </c>
      <c r="H60" s="3">
        <f t="shared" si="1"/>
        <v>0.38999999995576218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10902.25</v>
      </c>
      <c r="D61" s="2">
        <f>'PR-RAS'!E65</f>
        <v>11427.17</v>
      </c>
      <c r="E61" s="2">
        <v>0</v>
      </c>
      <c r="F61" s="2">
        <v>0</v>
      </c>
      <c r="G61" s="3">
        <f t="shared" si="0"/>
        <v>2025.3953999999997</v>
      </c>
      <c r="H61" s="3">
        <f t="shared" si="1"/>
        <v>0.42000000000007276</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367812.97</v>
      </c>
      <c r="E63" s="2">
        <v>0</v>
      </c>
      <c r="F63" s="2">
        <v>0</v>
      </c>
      <c r="G63" s="3">
        <f>(B63/1000)*(C63*1+D63*2)</f>
        <v>45608.808279999997</v>
      </c>
      <c r="H63" s="3">
        <f>ABS(C63-ROUND(C63,0))+ABS(D63-ROUND(D63,0))</f>
        <v>3.0000000027939677E-2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38603.53</v>
      </c>
      <c r="D70" s="2">
        <f>'PR-RAS'!E74</f>
        <v>83261.31</v>
      </c>
      <c r="E70" s="2">
        <v>0</v>
      </c>
      <c r="F70" s="2">
        <v>0</v>
      </c>
      <c r="G70" s="3">
        <f t="shared" si="0"/>
        <v>14153.70435</v>
      </c>
      <c r="H70" s="3">
        <f t="shared" si="1"/>
        <v>0.77999999999883585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36296.239999999998</v>
      </c>
      <c r="D71" s="2">
        <f>'PR-RAS'!E75</f>
        <v>83261.31</v>
      </c>
      <c r="E71" s="2">
        <v>0</v>
      </c>
      <c r="F71" s="2">
        <v>0</v>
      </c>
      <c r="G71" s="3">
        <f t="shared" si="0"/>
        <v>14197.3202</v>
      </c>
      <c r="H71" s="3">
        <f t="shared" si="1"/>
        <v>0.54999999999563443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2307.29</v>
      </c>
      <c r="D72" s="2">
        <f>'PR-RAS'!E76</f>
        <v>0</v>
      </c>
      <c r="E72" s="2">
        <v>0</v>
      </c>
      <c r="F72" s="2">
        <v>0</v>
      </c>
      <c r="G72" s="3">
        <f t="shared" si="0"/>
        <v>163.81759</v>
      </c>
      <c r="H72" s="3">
        <f t="shared" si="1"/>
        <v>0.28999999999996362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165747.83000000002</v>
      </c>
      <c r="D78" s="2">
        <f>'PR-RAS'!E82</f>
        <v>142639.22</v>
      </c>
      <c r="E78" s="2">
        <v>0</v>
      </c>
      <c r="F78" s="2">
        <v>0</v>
      </c>
      <c r="G78" s="3">
        <f t="shared" si="0"/>
        <v>34729.022790000003</v>
      </c>
      <c r="H78" s="3">
        <f t="shared" si="1"/>
        <v>0.38999999998486601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118.06</v>
      </c>
      <c r="D79" s="2">
        <f>'PR-RAS'!E83</f>
        <v>19.82</v>
      </c>
      <c r="E79" s="2">
        <v>0</v>
      </c>
      <c r="F79" s="2">
        <v>0</v>
      </c>
      <c r="G79" s="3">
        <f t="shared" si="0"/>
        <v>12.300599999999999</v>
      </c>
      <c r="H79" s="3">
        <f t="shared" si="1"/>
        <v>0.24000000000000199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118.06</v>
      </c>
      <c r="D82" s="2">
        <f>'PR-RAS'!E86</f>
        <v>0</v>
      </c>
      <c r="E82" s="2">
        <v>0</v>
      </c>
      <c r="F82" s="2">
        <v>0</v>
      </c>
      <c r="G82" s="3">
        <f t="shared" si="0"/>
        <v>9.5628600000000006</v>
      </c>
      <c r="H82" s="3">
        <f t="shared" si="1"/>
        <v>6.0000000000002274E-2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19.82</v>
      </c>
      <c r="E86" s="2">
        <v>0</v>
      </c>
      <c r="F86" s="2">
        <v>0</v>
      </c>
      <c r="G86" s="3">
        <f t="shared" si="0"/>
        <v>3.3694000000000002</v>
      </c>
      <c r="H86" s="3">
        <f t="shared" si="1"/>
        <v>0.17999999999999972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165629.77000000002</v>
      </c>
      <c r="D87" s="2">
        <f>'PR-RAS'!E91</f>
        <v>142619.4</v>
      </c>
      <c r="E87" s="2">
        <v>0</v>
      </c>
      <c r="F87" s="2">
        <v>0</v>
      </c>
      <c r="G87" s="3">
        <f t="shared" si="0"/>
        <v>38774.69702</v>
      </c>
      <c r="H87" s="3">
        <f t="shared" si="1"/>
        <v>0.62999999997555278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1911.89</v>
      </c>
      <c r="D88" s="2">
        <f>'PR-RAS'!E92</f>
        <v>0</v>
      </c>
      <c r="E88" s="2">
        <v>0</v>
      </c>
      <c r="F88" s="2">
        <v>0</v>
      </c>
      <c r="G88" s="3">
        <f t="shared" si="0"/>
        <v>166.33443</v>
      </c>
      <c r="H88" s="3">
        <f t="shared" si="1"/>
        <v>0.10999999999989996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18114.93</v>
      </c>
      <c r="D89" s="2">
        <f>'PR-RAS'!E93</f>
        <v>15285.94</v>
      </c>
      <c r="E89" s="2">
        <v>0</v>
      </c>
      <c r="F89" s="2">
        <v>0</v>
      </c>
      <c r="G89" s="3">
        <f t="shared" si="0"/>
        <v>4284.4392799999996</v>
      </c>
      <c r="H89" s="3">
        <f t="shared" si="1"/>
        <v>0.12999999999919964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145602.95000000001</v>
      </c>
      <c r="D90" s="2">
        <f>'PR-RAS'!E94</f>
        <v>127333.46</v>
      </c>
      <c r="E90" s="2">
        <v>0</v>
      </c>
      <c r="F90" s="2">
        <v>0</v>
      </c>
      <c r="G90" s="3">
        <f t="shared" si="0"/>
        <v>35624.018429999996</v>
      </c>
      <c r="H90" s="3">
        <f t="shared" si="1"/>
        <v>0.50999999999476131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80584.489999999991</v>
      </c>
      <c r="D102" s="2">
        <f>'PR-RAS'!E106</f>
        <v>158486.46</v>
      </c>
      <c r="E102" s="2">
        <v>0</v>
      </c>
      <c r="F102" s="2">
        <v>0</v>
      </c>
      <c r="G102" s="3">
        <f t="shared" si="0"/>
        <v>40153.298410000003</v>
      </c>
      <c r="H102" s="3">
        <f t="shared" si="1"/>
        <v>0.9499999999825377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11804.5</v>
      </c>
      <c r="D103" s="2">
        <f>'PR-RAS'!E107</f>
        <v>11660.57</v>
      </c>
      <c r="E103" s="2">
        <v>0</v>
      </c>
      <c r="F103" s="2">
        <v>0</v>
      </c>
      <c r="G103" s="3">
        <f t="shared" si="0"/>
        <v>3582.8152799999998</v>
      </c>
      <c r="H103" s="3">
        <f t="shared" si="1"/>
        <v>0.93000000000029104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11572.26</v>
      </c>
      <c r="D105" s="2">
        <f>'PR-RAS'!E109</f>
        <v>11554.4</v>
      </c>
      <c r="E105" s="2">
        <v>0</v>
      </c>
      <c r="F105" s="2">
        <v>0</v>
      </c>
      <c r="G105" s="3">
        <f t="shared" si="0"/>
        <v>3606.8302399999998</v>
      </c>
      <c r="H105" s="3">
        <f t="shared" si="1"/>
        <v>0.65999999999985448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232.24</v>
      </c>
      <c r="D107" s="2">
        <f>'PR-RAS'!E111</f>
        <v>106.17</v>
      </c>
      <c r="E107" s="2">
        <v>0</v>
      </c>
      <c r="F107" s="2">
        <v>0</v>
      </c>
      <c r="G107" s="3">
        <f t="shared" si="0"/>
        <v>47.125480000000003</v>
      </c>
      <c r="H107" s="3">
        <f t="shared" si="1"/>
        <v>0.4100000000000108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49815.979999999996</v>
      </c>
      <c r="D108" s="2">
        <f>'PR-RAS'!E112</f>
        <v>129408.37</v>
      </c>
      <c r="E108" s="2">
        <v>0</v>
      </c>
      <c r="F108" s="2">
        <v>0</v>
      </c>
      <c r="G108" s="3">
        <f t="shared" si="0"/>
        <v>33023.70104</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148.38999999999999</v>
      </c>
      <c r="D110" s="2">
        <f>'PR-RAS'!E114</f>
        <v>0</v>
      </c>
      <c r="E110" s="2">
        <v>0</v>
      </c>
      <c r="F110" s="2">
        <v>0</v>
      </c>
      <c r="G110" s="3">
        <f t="shared" si="0"/>
        <v>16.174509999999998</v>
      </c>
      <c r="H110" s="3">
        <f t="shared" si="1"/>
        <v>0.38999999999998636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49079.06</v>
      </c>
      <c r="D111" s="2">
        <f>'PR-RAS'!E115</f>
        <v>129300.58</v>
      </c>
      <c r="E111" s="2">
        <v>0</v>
      </c>
      <c r="F111" s="2">
        <v>0</v>
      </c>
      <c r="G111" s="3">
        <f t="shared" si="0"/>
        <v>33844.824199999995</v>
      </c>
      <c r="H111" s="3">
        <f t="shared" si="1"/>
        <v>0.47999999999592546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588.53</v>
      </c>
      <c r="D113" s="2">
        <f>'PR-RAS'!E117</f>
        <v>107.79</v>
      </c>
      <c r="E113" s="2">
        <v>0</v>
      </c>
      <c r="F113" s="2">
        <v>0</v>
      </c>
      <c r="G113" s="3">
        <f t="shared" si="0"/>
        <v>90.060320000000004</v>
      </c>
      <c r="H113" s="3">
        <f t="shared" si="1"/>
        <v>0.68000000000002103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18964.009999999998</v>
      </c>
      <c r="D116" s="2">
        <f>'PR-RAS'!E120</f>
        <v>17417.52</v>
      </c>
      <c r="E116" s="2">
        <v>0</v>
      </c>
      <c r="F116" s="2">
        <v>0</v>
      </c>
      <c r="G116" s="3">
        <f t="shared" si="0"/>
        <v>6186.8907500000005</v>
      </c>
      <c r="H116" s="3">
        <f t="shared" si="1"/>
        <v>0.48999999999796273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18964.009999999998</v>
      </c>
      <c r="D118" s="2">
        <f>'PR-RAS'!E122</f>
        <v>17417.52</v>
      </c>
      <c r="E118" s="2">
        <v>0</v>
      </c>
      <c r="F118" s="2">
        <v>0</v>
      </c>
      <c r="G118" s="3">
        <f t="shared" si="0"/>
        <v>6294.4888500000006</v>
      </c>
      <c r="H118" s="3">
        <f t="shared" si="1"/>
        <v>0.48999999999796273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589.76</v>
      </c>
      <c r="D121" s="2">
        <f>'PR-RAS'!E125</f>
        <v>488.99</v>
      </c>
      <c r="E121" s="2">
        <v>0</v>
      </c>
      <c r="F121" s="2">
        <v>0</v>
      </c>
      <c r="G121" s="3">
        <f t="shared" si="0"/>
        <v>188.12879999999998</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589.76</v>
      </c>
      <c r="D122" s="2">
        <f>'PR-RAS'!E126</f>
        <v>488.99</v>
      </c>
      <c r="E122" s="2">
        <v>0</v>
      </c>
      <c r="F122" s="2">
        <v>0</v>
      </c>
      <c r="G122" s="3">
        <f t="shared" si="0"/>
        <v>189.69654</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589.76</v>
      </c>
      <c r="D123" s="2">
        <f>'PR-RAS'!E127</f>
        <v>488.99</v>
      </c>
      <c r="E123" s="2">
        <v>0</v>
      </c>
      <c r="F123" s="2">
        <v>0</v>
      </c>
      <c r="G123" s="3">
        <f t="shared" si="0"/>
        <v>191.26427999999999</v>
      </c>
      <c r="H123" s="3">
        <f t="shared" si="1"/>
        <v>0.25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1005639.89</v>
      </c>
      <c r="D148" s="2">
        <f>'PR-RAS'!E152</f>
        <v>1148612.6300000001</v>
      </c>
      <c r="E148" s="2">
        <v>0</v>
      </c>
      <c r="F148" s="2">
        <v>0</v>
      </c>
      <c r="G148" s="3">
        <f t="shared" si="0"/>
        <v>485521.17705000006</v>
      </c>
      <c r="H148" s="3">
        <f t="shared" si="1"/>
        <v>0.47999999986495823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196904.13</v>
      </c>
      <c r="D149" s="2">
        <f>'PR-RAS'!E153</f>
        <v>287498.30000000005</v>
      </c>
      <c r="E149" s="2">
        <v>0</v>
      </c>
      <c r="F149" s="2">
        <v>0</v>
      </c>
      <c r="G149" s="3">
        <f t="shared" si="0"/>
        <v>114241.30804</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163608.67000000001</v>
      </c>
      <c r="D150" s="2">
        <f>'PR-RAS'!E154</f>
        <v>240809.42</v>
      </c>
      <c r="E150" s="2">
        <v>0</v>
      </c>
      <c r="F150" s="2">
        <v>0</v>
      </c>
      <c r="G150" s="3">
        <f t="shared" si="0"/>
        <v>96138.898990000002</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163608.67000000001</v>
      </c>
      <c r="D151" s="2">
        <f>'PR-RAS'!E155</f>
        <v>240809.42</v>
      </c>
      <c r="E151" s="2">
        <v>0</v>
      </c>
      <c r="F151" s="2">
        <v>0</v>
      </c>
      <c r="G151" s="3">
        <f t="shared" si="0"/>
        <v>96784.126499999998</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6300</v>
      </c>
      <c r="D155" s="2">
        <f>'PR-RAS'!E159</f>
        <v>6955.32</v>
      </c>
      <c r="E155" s="2">
        <v>0</v>
      </c>
      <c r="F155" s="2">
        <v>0</v>
      </c>
      <c r="G155" s="3">
        <f t="shared" si="0"/>
        <v>3112.4385600000001</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26995.46</v>
      </c>
      <c r="D156" s="2">
        <f>'PR-RAS'!E160</f>
        <v>39733.56</v>
      </c>
      <c r="E156" s="2">
        <v>0</v>
      </c>
      <c r="F156" s="2">
        <v>0</v>
      </c>
      <c r="G156" s="3">
        <f t="shared" si="0"/>
        <v>16501.6999</v>
      </c>
      <c r="H156" s="3">
        <f t="shared" si="1"/>
        <v>0.90000000000145519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26995.46</v>
      </c>
      <c r="D158" s="2">
        <f>'PR-RAS'!E162</f>
        <v>39733.56</v>
      </c>
      <c r="E158" s="2">
        <v>0</v>
      </c>
      <c r="F158" s="2">
        <v>0</v>
      </c>
      <c r="G158" s="3">
        <f t="shared" si="0"/>
        <v>16714.625059999998</v>
      </c>
      <c r="H158" s="3">
        <f t="shared" si="1"/>
        <v>0.90000000000145519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328095.56999999995</v>
      </c>
      <c r="D160" s="2">
        <f>'PR-RAS'!E164</f>
        <v>293925.74</v>
      </c>
      <c r="E160" s="2">
        <v>0</v>
      </c>
      <c r="F160" s="2">
        <v>0</v>
      </c>
      <c r="G160" s="3">
        <f t="shared" si="0"/>
        <v>145635.58095</v>
      </c>
      <c r="H160" s="3">
        <f t="shared" si="1"/>
        <v>0.69000000006053597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7579.17</v>
      </c>
      <c r="D161" s="2">
        <f>'PR-RAS'!E165</f>
        <v>9258.7099999999991</v>
      </c>
      <c r="E161" s="2">
        <v>0</v>
      </c>
      <c r="F161" s="2">
        <v>0</v>
      </c>
      <c r="G161" s="3">
        <f t="shared" si="0"/>
        <v>4175.4543999999996</v>
      </c>
      <c r="H161" s="3">
        <f t="shared" si="1"/>
        <v>0.46000000000094587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815</v>
      </c>
      <c r="E162" s="2">
        <v>0</v>
      </c>
      <c r="F162" s="2">
        <v>0</v>
      </c>
      <c r="G162" s="3">
        <f t="shared" si="0"/>
        <v>262.43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5863.17</v>
      </c>
      <c r="D163" s="2">
        <f>'PR-RAS'!E167</f>
        <v>7582.71</v>
      </c>
      <c r="E163" s="2">
        <v>0</v>
      </c>
      <c r="F163" s="2">
        <v>0</v>
      </c>
      <c r="G163" s="3">
        <f t="shared" si="0"/>
        <v>3406.6315800000002</v>
      </c>
      <c r="H163" s="3">
        <f t="shared" si="1"/>
        <v>0.46000000000003638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640</v>
      </c>
      <c r="E164" s="2">
        <v>0</v>
      </c>
      <c r="F164" s="2">
        <v>0</v>
      </c>
      <c r="G164" s="3">
        <f t="shared" si="0"/>
        <v>208.64000000000001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1716</v>
      </c>
      <c r="D165" s="2">
        <f>'PR-RAS'!E169</f>
        <v>221</v>
      </c>
      <c r="E165" s="2">
        <v>0</v>
      </c>
      <c r="F165" s="2">
        <v>0</v>
      </c>
      <c r="G165" s="3">
        <f t="shared" si="0"/>
        <v>353.91200000000003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76149.290000000008</v>
      </c>
      <c r="D166" s="2">
        <f>'PR-RAS'!E170</f>
        <v>60971.710000000006</v>
      </c>
      <c r="E166" s="2">
        <v>0</v>
      </c>
      <c r="F166" s="2">
        <v>0</v>
      </c>
      <c r="G166" s="3">
        <f t="shared" si="0"/>
        <v>32685.297150000006</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4532.32</v>
      </c>
      <c r="D167" s="2">
        <f>'PR-RAS'!E171</f>
        <v>3450.64</v>
      </c>
      <c r="E167" s="2">
        <v>0</v>
      </c>
      <c r="F167" s="2">
        <v>0</v>
      </c>
      <c r="G167" s="3">
        <f t="shared" si="0"/>
        <v>1897.9775999999999</v>
      </c>
      <c r="H167" s="3">
        <f t="shared" si="1"/>
        <v>0.67999999999983629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31266.82</v>
      </c>
      <c r="D169" s="2">
        <f>'PR-RAS'!E173</f>
        <v>33447.050000000003</v>
      </c>
      <c r="E169" s="2">
        <v>0</v>
      </c>
      <c r="F169" s="2">
        <v>0</v>
      </c>
      <c r="G169" s="3">
        <f t="shared" si="0"/>
        <v>16491.034560000004</v>
      </c>
      <c r="H169" s="3">
        <f t="shared" si="1"/>
        <v>0.23000000000320142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24154.77</v>
      </c>
      <c r="D170" s="2">
        <f>'PR-RAS'!E174</f>
        <v>18388.03</v>
      </c>
      <c r="E170" s="2">
        <v>0</v>
      </c>
      <c r="F170" s="2">
        <v>0</v>
      </c>
      <c r="G170" s="3">
        <f t="shared" si="0"/>
        <v>10297.310270000002</v>
      </c>
      <c r="H170" s="3">
        <f t="shared" si="1"/>
        <v>0.25999999999839929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15687.11</v>
      </c>
      <c r="D171" s="2">
        <f>'PR-RAS'!E175</f>
        <v>5088.9399999999996</v>
      </c>
      <c r="E171" s="2">
        <v>0</v>
      </c>
      <c r="F171" s="2">
        <v>0</v>
      </c>
      <c r="G171" s="3">
        <f t="shared" si="0"/>
        <v>4397.0483000000004</v>
      </c>
      <c r="H171" s="3">
        <f t="shared" si="1"/>
        <v>0.17000000000098225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508.27</v>
      </c>
      <c r="D173" s="2">
        <f>'PR-RAS'!E177</f>
        <v>597.04999999999995</v>
      </c>
      <c r="E173" s="2">
        <v>0</v>
      </c>
      <c r="F173" s="2">
        <v>0</v>
      </c>
      <c r="G173" s="3">
        <f t="shared" si="0"/>
        <v>292.80763999999994</v>
      </c>
      <c r="H173" s="3">
        <f t="shared" si="1"/>
        <v>0.31999999999993634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211971.61999999997</v>
      </c>
      <c r="D174" s="2">
        <f>'PR-RAS'!E178</f>
        <v>163053.49</v>
      </c>
      <c r="E174" s="2">
        <v>0</v>
      </c>
      <c r="F174" s="2">
        <v>0</v>
      </c>
      <c r="G174" s="3">
        <f t="shared" si="0"/>
        <v>93087.597799999989</v>
      </c>
      <c r="H174" s="3">
        <f t="shared" si="1"/>
        <v>0.87000000002444722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3558.94</v>
      </c>
      <c r="D175" s="2">
        <f>'PR-RAS'!E179</f>
        <v>3816.83</v>
      </c>
      <c r="E175" s="2">
        <v>0</v>
      </c>
      <c r="F175" s="2">
        <v>0</v>
      </c>
      <c r="G175" s="3">
        <f t="shared" si="0"/>
        <v>1947.5123999999998</v>
      </c>
      <c r="H175" s="3">
        <f t="shared" si="1"/>
        <v>0.23000000000001819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128465.52</v>
      </c>
      <c r="D176" s="2">
        <f>'PR-RAS'!E180</f>
        <v>48893.38</v>
      </c>
      <c r="E176" s="2">
        <v>0</v>
      </c>
      <c r="F176" s="2">
        <v>0</v>
      </c>
      <c r="G176" s="3">
        <f t="shared" si="0"/>
        <v>39594.148999999998</v>
      </c>
      <c r="H176" s="3">
        <f t="shared" si="1"/>
        <v>0.85999999999330612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7734.29</v>
      </c>
      <c r="D177" s="2">
        <f>'PR-RAS'!E181</f>
        <v>8073.74</v>
      </c>
      <c r="E177" s="2">
        <v>0</v>
      </c>
      <c r="F177" s="2">
        <v>0</v>
      </c>
      <c r="G177" s="3">
        <f t="shared" si="0"/>
        <v>4203.1915199999994</v>
      </c>
      <c r="H177" s="3">
        <f t="shared" si="1"/>
        <v>0.5500000000001819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25816.67</v>
      </c>
      <c r="D178" s="2">
        <f>'PR-RAS'!E182</f>
        <v>28244.33</v>
      </c>
      <c r="E178" s="2">
        <v>0</v>
      </c>
      <c r="F178" s="2">
        <v>0</v>
      </c>
      <c r="G178" s="3">
        <f t="shared" si="0"/>
        <v>14568.04341</v>
      </c>
      <c r="H178" s="3">
        <f t="shared" si="1"/>
        <v>0.66000000000349246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3453.49</v>
      </c>
      <c r="D179" s="2">
        <f>'PR-RAS'!E183</f>
        <v>5042.9799999999996</v>
      </c>
      <c r="E179" s="2">
        <v>0</v>
      </c>
      <c r="F179" s="2">
        <v>0</v>
      </c>
      <c r="G179" s="3">
        <f t="shared" si="0"/>
        <v>2410.0220999999997</v>
      </c>
      <c r="H179" s="3">
        <f t="shared" si="1"/>
        <v>0.51000000000021828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5529.24</v>
      </c>
      <c r="D180" s="2">
        <f>'PR-RAS'!E184</f>
        <v>5923.46</v>
      </c>
      <c r="E180" s="2">
        <v>0</v>
      </c>
      <c r="F180" s="2">
        <v>0</v>
      </c>
      <c r="G180" s="3">
        <f t="shared" si="0"/>
        <v>3110.3326399999996</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20875.79</v>
      </c>
      <c r="D181" s="2">
        <f>'PR-RAS'!E185</f>
        <v>50104.95</v>
      </c>
      <c r="E181" s="2">
        <v>0</v>
      </c>
      <c r="F181" s="2">
        <v>0</v>
      </c>
      <c r="G181" s="3">
        <f t="shared" si="0"/>
        <v>21795.424200000001</v>
      </c>
      <c r="H181" s="3">
        <f t="shared" si="1"/>
        <v>0.26000000000203727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11047.14</v>
      </c>
      <c r="D182" s="2">
        <f>'PR-RAS'!E186</f>
        <v>11182.88</v>
      </c>
      <c r="E182" s="2">
        <v>0</v>
      </c>
      <c r="F182" s="2">
        <v>0</v>
      </c>
      <c r="G182" s="3">
        <f t="shared" si="0"/>
        <v>6047.7348999999986</v>
      </c>
      <c r="H182" s="3">
        <f t="shared" si="1"/>
        <v>0.26000000000021828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5490.54</v>
      </c>
      <c r="D183" s="2">
        <f>'PR-RAS'!E187</f>
        <v>1770.94</v>
      </c>
      <c r="E183" s="2">
        <v>0</v>
      </c>
      <c r="F183" s="2">
        <v>0</v>
      </c>
      <c r="G183" s="3">
        <f t="shared" si="0"/>
        <v>1643.9004399999999</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32395.489999999998</v>
      </c>
      <c r="D190" s="2">
        <f>'PR-RAS'!E194</f>
        <v>60641.83</v>
      </c>
      <c r="E190" s="2">
        <v>0</v>
      </c>
      <c r="F190" s="2">
        <v>0</v>
      </c>
      <c r="G190" s="3">
        <f t="shared" si="0"/>
        <v>29045.359349999999</v>
      </c>
      <c r="H190" s="3">
        <f t="shared" si="1"/>
        <v>0.6599999999962165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4424.1499999999996</v>
      </c>
      <c r="D191" s="2">
        <f>'PR-RAS'!E195</f>
        <v>29944.91</v>
      </c>
      <c r="E191" s="2">
        <v>0</v>
      </c>
      <c r="F191" s="2">
        <v>0</v>
      </c>
      <c r="G191" s="3">
        <f t="shared" si="0"/>
        <v>12219.6543</v>
      </c>
      <c r="H191" s="3">
        <f t="shared" si="1"/>
        <v>0.23999999999978172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1719.93</v>
      </c>
      <c r="D192" s="2">
        <f>'PR-RAS'!E196</f>
        <v>2594.86</v>
      </c>
      <c r="E192" s="2">
        <v>0</v>
      </c>
      <c r="F192" s="2">
        <v>0</v>
      </c>
      <c r="G192" s="3">
        <f t="shared" si="0"/>
        <v>1319.74315</v>
      </c>
      <c r="H192" s="3">
        <f t="shared" si="1"/>
        <v>0.20999999999980901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16479.63</v>
      </c>
      <c r="D193" s="2">
        <f>'PR-RAS'!E197</f>
        <v>8749.0499999999993</v>
      </c>
      <c r="E193" s="2">
        <v>0</v>
      </c>
      <c r="F193" s="2">
        <v>0</v>
      </c>
      <c r="G193" s="3">
        <f t="shared" si="0"/>
        <v>6523.7241599999998</v>
      </c>
      <c r="H193" s="3">
        <f t="shared" si="1"/>
        <v>0.41999999999825377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6421.09</v>
      </c>
      <c r="D194" s="2">
        <f>'PR-RAS'!E198</f>
        <v>11124.2</v>
      </c>
      <c r="E194" s="2">
        <v>0</v>
      </c>
      <c r="F194" s="2">
        <v>0</v>
      </c>
      <c r="G194" s="3">
        <f t="shared" si="0"/>
        <v>5533.2115700000004</v>
      </c>
      <c r="H194" s="3">
        <f t="shared" si="1"/>
        <v>0.29000000000087311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2186.25</v>
      </c>
      <c r="D195" s="2">
        <f>'PR-RAS'!E199</f>
        <v>7472.81</v>
      </c>
      <c r="E195" s="2">
        <v>0</v>
      </c>
      <c r="F195" s="2">
        <v>0</v>
      </c>
      <c r="G195" s="3">
        <f t="shared" si="0"/>
        <v>3323.5827800000006</v>
      </c>
      <c r="H195" s="3">
        <f t="shared" si="1"/>
        <v>0.43999999999959982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1164.44</v>
      </c>
      <c r="D197" s="2">
        <f>'PR-RAS'!E201</f>
        <v>756</v>
      </c>
      <c r="E197" s="2">
        <v>0</v>
      </c>
      <c r="F197" s="2">
        <v>0</v>
      </c>
      <c r="G197" s="3">
        <f t="shared" si="0"/>
        <v>524.58224000000007</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2850.98</v>
      </c>
      <c r="D198" s="2">
        <f>'PR-RAS'!E202</f>
        <v>3160.67</v>
      </c>
      <c r="E198" s="2">
        <v>0</v>
      </c>
      <c r="F198" s="2">
        <v>0</v>
      </c>
      <c r="G198" s="3">
        <f t="shared" si="0"/>
        <v>1806.94704</v>
      </c>
      <c r="H198" s="3">
        <f t="shared" si="1"/>
        <v>0.34999999999990905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2850.98</v>
      </c>
      <c r="D212" s="2">
        <f>'PR-RAS'!E216</f>
        <v>3160.67</v>
      </c>
      <c r="E212" s="2">
        <v>0</v>
      </c>
      <c r="F212" s="2">
        <v>0</v>
      </c>
      <c r="G212" s="3">
        <f t="shared" si="0"/>
        <v>1935.35952</v>
      </c>
      <c r="H212" s="3">
        <f t="shared" si="1"/>
        <v>0.34999999999990905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2204.44</v>
      </c>
      <c r="D213" s="2">
        <f>'PR-RAS'!E217</f>
        <v>2412.41</v>
      </c>
      <c r="E213" s="2">
        <v>0</v>
      </c>
      <c r="F213" s="2">
        <v>0</v>
      </c>
      <c r="G213" s="3">
        <f t="shared" si="0"/>
        <v>1490.2031199999999</v>
      </c>
      <c r="H213" s="3">
        <f t="shared" si="1"/>
        <v>0.84999999999990905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0.11</v>
      </c>
      <c r="D215" s="2">
        <f>'PR-RAS'!E219</f>
        <v>0</v>
      </c>
      <c r="E215" s="2">
        <v>0</v>
      </c>
      <c r="F215" s="2">
        <v>0</v>
      </c>
      <c r="G215" s="3">
        <f t="shared" si="0"/>
        <v>2.3539999999999998E-2</v>
      </c>
      <c r="H215" s="3">
        <f t="shared" si="1"/>
        <v>0.11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646.42999999999995</v>
      </c>
      <c r="D216" s="2">
        <f>'PR-RAS'!E220</f>
        <v>748.26</v>
      </c>
      <c r="E216" s="2">
        <v>0</v>
      </c>
      <c r="F216" s="2">
        <v>0</v>
      </c>
      <c r="G216" s="3">
        <f t="shared" si="0"/>
        <v>460.73424999999997</v>
      </c>
      <c r="H216" s="3">
        <f t="shared" si="1"/>
        <v>0.68999999999994088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22816.78</v>
      </c>
      <c r="D217" s="2">
        <f>'PR-RAS'!E221</f>
        <v>19132.77</v>
      </c>
      <c r="E217" s="2">
        <v>0</v>
      </c>
      <c r="F217" s="2">
        <v>0</v>
      </c>
      <c r="G217" s="3">
        <f t="shared" si="0"/>
        <v>13193.78112</v>
      </c>
      <c r="H217" s="3">
        <f t="shared" si="1"/>
        <v>0.4500000000007276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22816.78</v>
      </c>
      <c r="D221" s="2">
        <f>'PR-RAS'!E225</f>
        <v>19132.77</v>
      </c>
      <c r="E221" s="2">
        <v>0</v>
      </c>
      <c r="F221" s="2">
        <v>0</v>
      </c>
      <c r="G221" s="3">
        <f t="shared" si="0"/>
        <v>13438.1104</v>
      </c>
      <c r="H221" s="3">
        <f t="shared" si="1"/>
        <v>0.4500000000007276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22816.78</v>
      </c>
      <c r="D224" s="2">
        <f>'PR-RAS'!E228</f>
        <v>19132.77</v>
      </c>
      <c r="E224" s="2">
        <v>0</v>
      </c>
      <c r="F224" s="2">
        <v>0</v>
      </c>
      <c r="G224" s="3">
        <f t="shared" si="0"/>
        <v>13621.35736</v>
      </c>
      <c r="H224" s="3">
        <f t="shared" si="1"/>
        <v>0.4500000000007276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278810.87000000005</v>
      </c>
      <c r="D226" s="2">
        <f>'PR-RAS'!E230</f>
        <v>322647.26</v>
      </c>
      <c r="E226" s="2">
        <v>0</v>
      </c>
      <c r="F226" s="2">
        <v>0</v>
      </c>
      <c r="G226" s="3">
        <f t="shared" si="0"/>
        <v>207923.71275000004</v>
      </c>
      <c r="H226" s="3">
        <f t="shared" si="1"/>
        <v>0.38999999995576218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44913.94</v>
      </c>
      <c r="D233" s="2">
        <f>'PR-RAS'!E237</f>
        <v>28646.5</v>
      </c>
      <c r="E233" s="2">
        <v>0</v>
      </c>
      <c r="F233" s="2">
        <v>0</v>
      </c>
      <c r="G233" s="3">
        <f t="shared" si="0"/>
        <v>23712.01008</v>
      </c>
      <c r="H233" s="3">
        <f t="shared" si="1"/>
        <v>0.55999999999767169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20783.41</v>
      </c>
      <c r="D234" s="2">
        <f>'PR-RAS'!E238</f>
        <v>28646.5</v>
      </c>
      <c r="E234" s="2">
        <v>0</v>
      </c>
      <c r="F234" s="2">
        <v>0</v>
      </c>
      <c r="G234" s="3">
        <f t="shared" si="0"/>
        <v>18191.803530000001</v>
      </c>
      <c r="H234" s="3">
        <f t="shared" si="1"/>
        <v>0.90999999999985448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24130.53</v>
      </c>
      <c r="D235" s="2">
        <f>'PR-RAS'!E239</f>
        <v>0</v>
      </c>
      <c r="E235" s="2">
        <v>0</v>
      </c>
      <c r="F235" s="2">
        <v>0</v>
      </c>
      <c r="G235" s="3">
        <f t="shared" si="0"/>
        <v>5646.5440200000003</v>
      </c>
      <c r="H235" s="3">
        <f t="shared" si="1"/>
        <v>0.47000000000116415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5999.4</v>
      </c>
      <c r="D242" s="2">
        <f>'PR-RAS'!E246</f>
        <v>24058.63</v>
      </c>
      <c r="E242" s="2">
        <v>0</v>
      </c>
      <c r="F242" s="2">
        <v>0</v>
      </c>
      <c r="G242" s="3">
        <f t="shared" si="0"/>
        <v>13042.11506</v>
      </c>
      <c r="H242" s="3">
        <f t="shared" si="1"/>
        <v>0.76999999999861757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5999.4</v>
      </c>
      <c r="D243" s="2">
        <f>'PR-RAS'!E247</f>
        <v>24058.63</v>
      </c>
      <c r="E243" s="2">
        <v>0</v>
      </c>
      <c r="F243" s="2">
        <v>0</v>
      </c>
      <c r="G243" s="3">
        <f t="shared" si="0"/>
        <v>13096.23172</v>
      </c>
      <c r="H243" s="3">
        <f t="shared" si="1"/>
        <v>0.76999999999861757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227897.53000000003</v>
      </c>
      <c r="D246" s="2">
        <f>'PR-RAS'!E250</f>
        <v>269942.13</v>
      </c>
      <c r="E246" s="2">
        <v>0</v>
      </c>
      <c r="F246" s="2">
        <v>0</v>
      </c>
      <c r="G246" s="3">
        <f t="shared" si="0"/>
        <v>188106.53855</v>
      </c>
      <c r="H246" s="3">
        <f t="shared" si="1"/>
        <v>0.59999999997671694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225905.89</v>
      </c>
      <c r="D247" s="2">
        <f>'PR-RAS'!E251</f>
        <v>268597.13</v>
      </c>
      <c r="E247" s="2">
        <v>0</v>
      </c>
      <c r="F247" s="2">
        <v>0</v>
      </c>
      <c r="G247" s="3">
        <f t="shared" si="0"/>
        <v>187722.63690000001</v>
      </c>
      <c r="H247" s="3">
        <f t="shared" si="1"/>
        <v>0.23999999999068677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1991.64</v>
      </c>
      <c r="D248" s="2">
        <f>'PR-RAS'!E252</f>
        <v>1345</v>
      </c>
      <c r="E248" s="2">
        <v>0</v>
      </c>
      <c r="F248" s="2">
        <v>0</v>
      </c>
      <c r="G248" s="3">
        <f t="shared" si="0"/>
        <v>1156.36508</v>
      </c>
      <c r="H248" s="3">
        <f t="shared" si="1"/>
        <v>0.35999999999989996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71260.090000000011</v>
      </c>
      <c r="D258" s="2">
        <f>'PR-RAS'!E262</f>
        <v>68177.39</v>
      </c>
      <c r="E258" s="2">
        <v>0</v>
      </c>
      <c r="F258" s="2">
        <v>0</v>
      </c>
      <c r="G258" s="3">
        <f t="shared" si="0"/>
        <v>53357.021589999997</v>
      </c>
      <c r="H258" s="3">
        <f t="shared" si="1"/>
        <v>0.48000000001047738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71260.090000000011</v>
      </c>
      <c r="D265" s="2">
        <f>'PR-RAS'!E269</f>
        <v>68177.39</v>
      </c>
      <c r="E265" s="2">
        <v>0</v>
      </c>
      <c r="F265" s="2">
        <v>0</v>
      </c>
      <c r="G265" s="3">
        <f t="shared" si="0"/>
        <v>54810.325680000002</v>
      </c>
      <c r="H265" s="3">
        <f t="shared" si="1"/>
        <v>0.48000000001047738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68806.880000000005</v>
      </c>
      <c r="D266" s="2">
        <f>'PR-RAS'!E270</f>
        <v>64060.87</v>
      </c>
      <c r="E266" s="2">
        <v>0</v>
      </c>
      <c r="F266" s="2">
        <v>0</v>
      </c>
      <c r="G266" s="3">
        <f t="shared" si="0"/>
        <v>52186.084300000002</v>
      </c>
      <c r="H266" s="3">
        <f t="shared" si="1"/>
        <v>0.24999999999272404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2453.21</v>
      </c>
      <c r="D267" s="2">
        <f>'PR-RAS'!E271</f>
        <v>4116.5200000000004</v>
      </c>
      <c r="E267" s="2">
        <v>0</v>
      </c>
      <c r="F267" s="2">
        <v>0</v>
      </c>
      <c r="G267" s="3">
        <f t="shared" si="0"/>
        <v>2842.5425</v>
      </c>
      <c r="H267" s="3">
        <f t="shared" si="1"/>
        <v>0.68999999999959982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104901.47</v>
      </c>
      <c r="D269" s="2">
        <f>'PR-RAS'!E273</f>
        <v>154070.5</v>
      </c>
      <c r="E269" s="2">
        <v>0</v>
      </c>
      <c r="F269" s="2">
        <v>0</v>
      </c>
      <c r="G269" s="3">
        <f t="shared" si="0"/>
        <v>110695.38196</v>
      </c>
      <c r="H269" s="3">
        <f t="shared" si="1"/>
        <v>0.97000000000116415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104688.13</v>
      </c>
      <c r="D270" s="2">
        <f>'PR-RAS'!E274</f>
        <v>150070.5</v>
      </c>
      <c r="E270" s="2">
        <v>0</v>
      </c>
      <c r="F270" s="2">
        <v>0</v>
      </c>
      <c r="G270" s="3">
        <f t="shared" si="0"/>
        <v>108899.03597000001</v>
      </c>
      <c r="H270" s="3">
        <f t="shared" si="1"/>
        <v>0.63000000000465661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104688.13</v>
      </c>
      <c r="D271" s="2">
        <f>'PR-RAS'!E275</f>
        <v>150070.5</v>
      </c>
      <c r="E271" s="2">
        <v>0</v>
      </c>
      <c r="F271" s="2">
        <v>0</v>
      </c>
      <c r="G271" s="3">
        <f t="shared" si="0"/>
        <v>109303.86510000001</v>
      </c>
      <c r="H271" s="3">
        <f t="shared" si="1"/>
        <v>0.63000000000465661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4000</v>
      </c>
      <c r="E274" s="2">
        <v>0</v>
      </c>
      <c r="F274" s="2">
        <v>0</v>
      </c>
      <c r="G274" s="3">
        <f t="shared" si="0"/>
        <v>2184</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4000</v>
      </c>
      <c r="E276" s="2">
        <v>0</v>
      </c>
      <c r="F276" s="2">
        <v>0</v>
      </c>
      <c r="G276" s="3">
        <f t="shared" si="12"/>
        <v>2200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213.34</v>
      </c>
      <c r="D279" s="2">
        <f>'PR-RAS'!E283</f>
        <v>0</v>
      </c>
      <c r="E279" s="2">
        <v>0</v>
      </c>
      <c r="F279" s="2">
        <v>0</v>
      </c>
      <c r="G279" s="3">
        <f t="shared" si="12"/>
        <v>59.308520000000009</v>
      </c>
      <c r="H279" s="3">
        <f t="shared" si="13"/>
        <v>0.34000000000000341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213.34</v>
      </c>
      <c r="D280" s="2">
        <f>'PR-RAS'!E284</f>
        <v>0</v>
      </c>
      <c r="E280" s="2">
        <v>0</v>
      </c>
      <c r="F280" s="2">
        <v>0</v>
      </c>
      <c r="G280" s="3">
        <f t="shared" si="12"/>
        <v>59.521860000000004</v>
      </c>
      <c r="H280" s="3">
        <f t="shared" si="13"/>
        <v>0.34000000000000341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1005639.89</v>
      </c>
      <c r="D295" s="2">
        <f>'PR-RAS'!E299</f>
        <v>1148612.6300000001</v>
      </c>
      <c r="E295" s="2">
        <v>0</v>
      </c>
      <c r="F295" s="2">
        <v>0</v>
      </c>
      <c r="G295" s="3">
        <f t="shared" si="12"/>
        <v>971042.35410000011</v>
      </c>
      <c r="H295" s="3">
        <f t="shared" si="13"/>
        <v>0.47999999986495823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252198.62</v>
      </c>
      <c r="D296" s="2">
        <f>'PR-RAS'!E300</f>
        <v>339181.04999999981</v>
      </c>
      <c r="E296" s="2">
        <v>0</v>
      </c>
      <c r="F296" s="2">
        <v>0</v>
      </c>
      <c r="G296" s="3">
        <f t="shared" si="12"/>
        <v>274515.41239999986</v>
      </c>
      <c r="H296" s="3">
        <f t="shared" si="13"/>
        <v>0.4299999998183921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458820.02</v>
      </c>
      <c r="D298" s="2">
        <f>'PR-RAS'!E302</f>
        <v>588232.99</v>
      </c>
      <c r="E298" s="2">
        <v>0</v>
      </c>
      <c r="F298" s="2">
        <v>0</v>
      </c>
      <c r="G298" s="3">
        <f t="shared" si="12"/>
        <v>485679.94199999998</v>
      </c>
      <c r="H298" s="3">
        <f t="shared" si="13"/>
        <v>3.0000000027939677E-2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12815.3</v>
      </c>
      <c r="D300" s="2">
        <f>'PR-RAS'!E304</f>
        <v>89955.04</v>
      </c>
      <c r="E300" s="2">
        <v>0</v>
      </c>
      <c r="F300" s="2">
        <v>0</v>
      </c>
      <c r="G300" s="3">
        <f t="shared" si="12"/>
        <v>57624.888619999991</v>
      </c>
      <c r="H300" s="3">
        <f t="shared" si="13"/>
        <v>0.33999999999286956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157.94</v>
      </c>
      <c r="E301" s="2">
        <v>0</v>
      </c>
      <c r="F301" s="2">
        <v>0</v>
      </c>
      <c r="G301" s="3">
        <f t="shared" si="12"/>
        <v>94.763999999999996</v>
      </c>
      <c r="H301" s="3">
        <f t="shared" si="13"/>
        <v>6.0000000000002274E-2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510.27</v>
      </c>
      <c r="D303" s="2">
        <f>'PR-RAS'!E308</f>
        <v>0</v>
      </c>
      <c r="E303" s="2">
        <v>0</v>
      </c>
      <c r="F303" s="2">
        <v>0</v>
      </c>
      <c r="G303" s="3">
        <f t="shared" si="12"/>
        <v>154.10154</v>
      </c>
      <c r="H303" s="3">
        <f t="shared" si="13"/>
        <v>0.26999999999998181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510.27</v>
      </c>
      <c r="D316" s="2">
        <f>'PR-RAS'!E321</f>
        <v>0</v>
      </c>
      <c r="E316" s="2">
        <v>0</v>
      </c>
      <c r="F316" s="2">
        <v>0</v>
      </c>
      <c r="G316" s="3">
        <f t="shared" si="12"/>
        <v>160.73505</v>
      </c>
      <c r="H316" s="3">
        <f t="shared" si="13"/>
        <v>0.26999999999998181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510.27</v>
      </c>
      <c r="D317" s="2">
        <f>'PR-RAS'!E322</f>
        <v>0</v>
      </c>
      <c r="E317" s="2">
        <v>0</v>
      </c>
      <c r="F317" s="2">
        <v>0</v>
      </c>
      <c r="G317" s="3">
        <f t="shared" si="12"/>
        <v>161.24531999999999</v>
      </c>
      <c r="H317" s="3">
        <f t="shared" si="13"/>
        <v>0.26999999999998181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510.27</v>
      </c>
      <c r="D318" s="2">
        <f>'PR-RAS'!E323</f>
        <v>0</v>
      </c>
      <c r="E318" s="2">
        <v>0</v>
      </c>
      <c r="F318" s="2">
        <v>0</v>
      </c>
      <c r="G318" s="3">
        <f t="shared" si="12"/>
        <v>161.75558999999998</v>
      </c>
      <c r="H318" s="3">
        <f t="shared" si="13"/>
        <v>0.26999999999998181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460211.44999999995</v>
      </c>
      <c r="D355" s="2">
        <f>'PR-RAS'!E360</f>
        <v>429378.29</v>
      </c>
      <c r="E355" s="2">
        <v>0</v>
      </c>
      <c r="F355" s="2">
        <v>0</v>
      </c>
      <c r="G355" s="3">
        <f t="shared" si="12"/>
        <v>466914.68261999992</v>
      </c>
      <c r="H355" s="3">
        <f t="shared" si="13"/>
        <v>0.73999999993247911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275419.73</v>
      </c>
      <c r="D368" s="2">
        <f>'PR-RAS'!E373</f>
        <v>371435.79</v>
      </c>
      <c r="E368" s="2">
        <v>0</v>
      </c>
      <c r="F368" s="2">
        <v>0</v>
      </c>
      <c r="G368" s="3">
        <f t="shared" si="12"/>
        <v>373712.91076999996</v>
      </c>
      <c r="H368" s="3">
        <f t="shared" si="13"/>
        <v>0.48000000003958121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257274.81</v>
      </c>
      <c r="D369" s="2">
        <f>'PR-RAS'!E374</f>
        <v>364447.08999999997</v>
      </c>
      <c r="E369" s="2">
        <v>0</v>
      </c>
      <c r="F369" s="2">
        <v>0</v>
      </c>
      <c r="G369" s="3">
        <f t="shared" si="12"/>
        <v>362910.18832000002</v>
      </c>
      <c r="H369" s="3">
        <f t="shared" si="13"/>
        <v>0.27999999996973202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4375</v>
      </c>
      <c r="E371" s="2">
        <v>0</v>
      </c>
      <c r="F371" s="2">
        <v>0</v>
      </c>
      <c r="G371" s="3">
        <f t="shared" si="12"/>
        <v>3237.5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219412.17</v>
      </c>
      <c r="D372" s="2">
        <f>'PR-RAS'!E377</f>
        <v>329930.78999999998</v>
      </c>
      <c r="E372" s="2">
        <v>0</v>
      </c>
      <c r="F372" s="2">
        <v>0</v>
      </c>
      <c r="G372" s="3">
        <f t="shared" si="12"/>
        <v>326210.56124999997</v>
      </c>
      <c r="H372" s="3">
        <f t="shared" si="13"/>
        <v>0.38000000003376044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37862.639999999999</v>
      </c>
      <c r="D373" s="2">
        <f>'PR-RAS'!E378</f>
        <v>30141.3</v>
      </c>
      <c r="E373" s="2">
        <v>0</v>
      </c>
      <c r="F373" s="2">
        <v>0</v>
      </c>
      <c r="G373" s="3">
        <f t="shared" si="12"/>
        <v>36510.029279999995</v>
      </c>
      <c r="H373" s="3">
        <f t="shared" si="13"/>
        <v>0.65999999999985448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10541.91</v>
      </c>
      <c r="D374" s="2">
        <f>'PR-RAS'!E379</f>
        <v>104.9</v>
      </c>
      <c r="E374" s="2">
        <v>0</v>
      </c>
      <c r="F374" s="2">
        <v>0</v>
      </c>
      <c r="G374" s="3">
        <f t="shared" si="12"/>
        <v>4010.3878299999997</v>
      </c>
      <c r="H374" s="3">
        <f t="shared" si="13"/>
        <v>0.19000000000013983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1540.25</v>
      </c>
      <c r="D375" s="2">
        <f>'PR-RAS'!E380</f>
        <v>104.9</v>
      </c>
      <c r="E375" s="2">
        <v>0</v>
      </c>
      <c r="F375" s="2">
        <v>0</v>
      </c>
      <c r="G375" s="3">
        <f t="shared" si="12"/>
        <v>654.51869999999997</v>
      </c>
      <c r="H375" s="3">
        <f t="shared" si="13"/>
        <v>0.34999999999999432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3068.75</v>
      </c>
      <c r="D377" s="2">
        <f>'PR-RAS'!E382</f>
        <v>0</v>
      </c>
      <c r="E377" s="2">
        <v>0</v>
      </c>
      <c r="F377" s="2">
        <v>0</v>
      </c>
      <c r="G377" s="3">
        <f t="shared" si="12"/>
        <v>1153.8499999999999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3900</v>
      </c>
      <c r="D380" s="2">
        <f>'PR-RAS'!E385</f>
        <v>0</v>
      </c>
      <c r="E380" s="2">
        <v>0</v>
      </c>
      <c r="F380" s="2">
        <v>0</v>
      </c>
      <c r="G380" s="3">
        <f t="shared" si="12"/>
        <v>1478.1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2032.91</v>
      </c>
      <c r="D381" s="2">
        <f>'PR-RAS'!E386</f>
        <v>0</v>
      </c>
      <c r="E381" s="2">
        <v>0</v>
      </c>
      <c r="F381" s="2">
        <v>0</v>
      </c>
      <c r="G381" s="3">
        <f t="shared" si="12"/>
        <v>772.50580000000002</v>
      </c>
      <c r="H381" s="3">
        <f t="shared" si="13"/>
        <v>8.9999999999918145E-2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7603.01</v>
      </c>
      <c r="D396" s="2">
        <f>'PR-RAS'!E401</f>
        <v>6883.8</v>
      </c>
      <c r="E396" s="2">
        <v>0</v>
      </c>
      <c r="F396" s="2">
        <v>0</v>
      </c>
      <c r="G396" s="3">
        <f t="shared" si="12"/>
        <v>8441.3909500000009</v>
      </c>
      <c r="H396" s="3">
        <f t="shared" si="13"/>
        <v>0.21000000000003638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3940.63</v>
      </c>
      <c r="D398" s="2">
        <f>'PR-RAS'!E403</f>
        <v>0</v>
      </c>
      <c r="E398" s="2">
        <v>0</v>
      </c>
      <c r="F398" s="2">
        <v>0</v>
      </c>
      <c r="G398" s="3">
        <f t="shared" si="12"/>
        <v>1564.43011</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2625</v>
      </c>
      <c r="D399" s="2">
        <f>'PR-RAS'!E404</f>
        <v>6883.8</v>
      </c>
      <c r="E399" s="2">
        <v>0</v>
      </c>
      <c r="F399" s="2">
        <v>0</v>
      </c>
      <c r="G399" s="3">
        <f t="shared" si="12"/>
        <v>6524.2547999999997</v>
      </c>
      <c r="H399" s="3">
        <f t="shared" si="13"/>
        <v>0.1999999999998181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1037.3800000000001</v>
      </c>
      <c r="D400" s="2">
        <f>'PR-RAS'!E405</f>
        <v>0</v>
      </c>
      <c r="E400" s="2">
        <v>0</v>
      </c>
      <c r="F400" s="2">
        <v>0</v>
      </c>
      <c r="G400" s="3">
        <f t="shared" si="12"/>
        <v>413.91462000000007</v>
      </c>
      <c r="H400" s="3">
        <f t="shared" si="13"/>
        <v>0.38000000000010914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184791.72</v>
      </c>
      <c r="D407" s="2">
        <f>'PR-RAS'!E412</f>
        <v>57942.5</v>
      </c>
      <c r="E407" s="2">
        <v>0</v>
      </c>
      <c r="F407" s="2">
        <v>0</v>
      </c>
      <c r="G407" s="3">
        <f t="shared" si="12"/>
        <v>122074.74832</v>
      </c>
      <c r="H407" s="3">
        <f t="shared" si="13"/>
        <v>0.77999999999883585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184791.72</v>
      </c>
      <c r="D408" s="2">
        <f>'PR-RAS'!E413</f>
        <v>57942.5</v>
      </c>
      <c r="E408" s="2">
        <v>0</v>
      </c>
      <c r="F408" s="2">
        <v>0</v>
      </c>
      <c r="G408" s="3">
        <f t="shared" si="12"/>
        <v>122375.42503999999</v>
      </c>
      <c r="H408" s="3">
        <f t="shared" si="13"/>
        <v>0.77999999999883585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459701.17999999993</v>
      </c>
      <c r="D413" s="2">
        <f>'PR-RAS'!E418</f>
        <v>429378.29</v>
      </c>
      <c r="E413" s="2">
        <v>0</v>
      </c>
      <c r="F413" s="2">
        <v>0</v>
      </c>
      <c r="G413" s="3">
        <f t="shared" si="12"/>
        <v>543204.59711999993</v>
      </c>
      <c r="H413" s="3">
        <f t="shared" si="13"/>
        <v>0.46999999991385266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171832.43</v>
      </c>
      <c r="D415" s="2">
        <f>'PR-RAS'!E420</f>
        <v>506786.74</v>
      </c>
      <c r="E415" s="2">
        <v>0</v>
      </c>
      <c r="F415" s="2">
        <v>0</v>
      </c>
      <c r="G415" s="3">
        <f t="shared" si="12"/>
        <v>490758.04673999996</v>
      </c>
      <c r="H415" s="3">
        <f t="shared" si="13"/>
        <v>0.69000000000232831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2891.79</v>
      </c>
      <c r="D416" s="2">
        <f>'PR-RAS'!E421</f>
        <v>2031.79</v>
      </c>
      <c r="E416" s="2">
        <v>0</v>
      </c>
      <c r="F416" s="2">
        <v>0</v>
      </c>
      <c r="G416" s="3">
        <f t="shared" si="12"/>
        <v>2886.4785499999998</v>
      </c>
      <c r="H416" s="3">
        <f t="shared" si="13"/>
        <v>0.42000000000007276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1258348.78</v>
      </c>
      <c r="D417" s="2">
        <f>'PR-RAS'!E422</f>
        <v>1487793.68</v>
      </c>
      <c r="E417" s="2">
        <v>0</v>
      </c>
      <c r="F417" s="2">
        <v>0</v>
      </c>
      <c r="G417" s="3">
        <f t="shared" si="12"/>
        <v>1761317.4342399999</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1465851.3399999999</v>
      </c>
      <c r="D418" s="2">
        <f>'PR-RAS'!E423</f>
        <v>1577990.9200000002</v>
      </c>
      <c r="E418" s="2">
        <v>0</v>
      </c>
      <c r="F418" s="2">
        <v>0</v>
      </c>
      <c r="G418" s="3">
        <f t="shared" si="12"/>
        <v>1927304.4360599997</v>
      </c>
      <c r="H418" s="3">
        <f t="shared" si="13"/>
        <v>0.41999999969266355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207502.55999999982</v>
      </c>
      <c r="D420" s="2">
        <f>'PR-RAS'!E425</f>
        <v>90197.240000000224</v>
      </c>
      <c r="E420" s="2">
        <v>0</v>
      </c>
      <c r="F420" s="2">
        <v>0</v>
      </c>
      <c r="G420" s="3">
        <f t="shared" si="12"/>
        <v>162528.85976000011</v>
      </c>
      <c r="H420" s="3">
        <f t="shared" si="13"/>
        <v>0.68000000040046871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286987.59000000003</v>
      </c>
      <c r="D421" s="2">
        <f>'PR-RAS'!E426</f>
        <v>81446.25</v>
      </c>
      <c r="E421" s="2">
        <v>0</v>
      </c>
      <c r="F421" s="2">
        <v>0</v>
      </c>
      <c r="G421" s="3">
        <f t="shared" si="12"/>
        <v>188949.6378</v>
      </c>
      <c r="H421" s="3">
        <f t="shared" si="13"/>
        <v>0.65999999997438863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15707.09</v>
      </c>
      <c r="D423" s="2">
        <f>'PR-RAS'!E428</f>
        <v>91986.829999999987</v>
      </c>
      <c r="E423" s="2">
        <v>0</v>
      </c>
      <c r="F423" s="2">
        <v>0</v>
      </c>
      <c r="G423" s="3">
        <f t="shared" si="12"/>
        <v>84265.276499999978</v>
      </c>
      <c r="H423" s="3">
        <f t="shared" si="13"/>
        <v>0.2600000000129512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1258348.78</v>
      </c>
      <c r="D637" s="2">
        <f>'PR-RAS'!E643</f>
        <v>1487793.68</v>
      </c>
      <c r="E637" s="2">
        <v>0</v>
      </c>
      <c r="F637" s="2">
        <v>0</v>
      </c>
      <c r="G637" s="3">
        <f t="shared" si="14"/>
        <v>2692783.3850399996</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1465851.3399999999</v>
      </c>
      <c r="D638" s="2">
        <f>'PR-RAS'!E644</f>
        <v>1577990.9200000002</v>
      </c>
      <c r="E638" s="2">
        <v>0</v>
      </c>
      <c r="F638" s="2">
        <v>0</v>
      </c>
      <c r="G638" s="3">
        <f t="shared" si="14"/>
        <v>2944107.7356599998</v>
      </c>
      <c r="H638" s="3">
        <f t="shared" si="15"/>
        <v>0.41999999969266355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207502.55999999982</v>
      </c>
      <c r="D640" s="2">
        <f>'PR-RAS'!E646</f>
        <v>90197.240000000224</v>
      </c>
      <c r="E640" s="2">
        <v>0</v>
      </c>
      <c r="F640" s="2">
        <v>0</v>
      </c>
      <c r="G640" s="3">
        <f t="shared" si="14"/>
        <v>247866.20856000017</v>
      </c>
      <c r="H640" s="3">
        <f t="shared" si="15"/>
        <v>0.68000000040046871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286987.59000000003</v>
      </c>
      <c r="D641" s="2">
        <f>'PR-RAS'!E647</f>
        <v>81446.25</v>
      </c>
      <c r="E641" s="2">
        <v>0</v>
      </c>
      <c r="F641" s="2">
        <v>0</v>
      </c>
      <c r="G641" s="3">
        <f t="shared" si="14"/>
        <v>287923.25760000001</v>
      </c>
      <c r="H641" s="3">
        <f t="shared" si="15"/>
        <v>0.65999999997438863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79485.030000000203</v>
      </c>
      <c r="D643" s="2">
        <f>'PR-RAS'!E649</f>
        <v>0</v>
      </c>
      <c r="E643" s="2">
        <v>0</v>
      </c>
      <c r="F643" s="2">
        <v>0</v>
      </c>
      <c r="G643" s="3">
        <f t="shared" si="14"/>
        <v>51029.389260000135</v>
      </c>
      <c r="H643" s="3">
        <f t="shared" si="15"/>
        <v>3.000000020256266E-2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8750.9900000002235</v>
      </c>
      <c r="E644" s="2">
        <v>0</v>
      </c>
      <c r="F644" s="2">
        <v>0</v>
      </c>
      <c r="G644" s="3">
        <f t="shared" si="14"/>
        <v>11253.773140000289</v>
      </c>
      <c r="H644" s="3">
        <f t="shared" si="15"/>
        <v>9.9999997764825821E-3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404754.91</v>
      </c>
      <c r="D646" s="2">
        <f>'PR-RAS'!E653</f>
        <v>126134.52</v>
      </c>
      <c r="E646" s="2">
        <v>0</v>
      </c>
      <c r="F646" s="2">
        <v>0</v>
      </c>
      <c r="G646" s="3">
        <f t="shared" si="14"/>
        <v>423780.44774999999</v>
      </c>
      <c r="H646" s="3">
        <f t="shared" si="15"/>
        <v>0.57000000002153683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1284306.8799999999</v>
      </c>
      <c r="D647" s="2">
        <f>'PR-RAS'!E654</f>
        <v>1539318.72</v>
      </c>
      <c r="E647" s="2">
        <v>0</v>
      </c>
      <c r="F647" s="2">
        <v>0</v>
      </c>
      <c r="G647" s="3">
        <f t="shared" si="14"/>
        <v>2818462.0307200002</v>
      </c>
      <c r="H647" s="3">
        <f t="shared" si="15"/>
        <v>0.40000000013969839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1562927.27</v>
      </c>
      <c r="D648" s="2">
        <f>'PR-RAS'!E655</f>
        <v>1564763.29</v>
      </c>
      <c r="E648" s="2">
        <v>0</v>
      </c>
      <c r="F648" s="2">
        <v>0</v>
      </c>
      <c r="G648" s="3">
        <f t="shared" si="14"/>
        <v>3036017.6409499999</v>
      </c>
      <c r="H648" s="3">
        <f t="shared" si="15"/>
        <v>0.56000000005587935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126134.51999999979</v>
      </c>
      <c r="D649" s="2">
        <f>'PR-RAS'!E656</f>
        <v>100689.94999999995</v>
      </c>
      <c r="E649" s="2">
        <v>0</v>
      </c>
      <c r="F649" s="2">
        <v>0</v>
      </c>
      <c r="G649" s="3">
        <f t="shared" si="14"/>
        <v>212229.3441599998</v>
      </c>
      <c r="H649" s="3">
        <f t="shared" si="15"/>
        <v>0.53000000026077032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15</v>
      </c>
      <c r="E650" s="2">
        <v>0</v>
      </c>
      <c r="F650" s="2">
        <v>0</v>
      </c>
      <c r="G650" s="3">
        <f t="shared" si="14"/>
        <v>26.609000000000002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14</v>
      </c>
      <c r="E652" s="2">
        <v>0</v>
      </c>
      <c r="F652" s="2">
        <v>0</v>
      </c>
      <c r="G652" s="3">
        <f t="shared" si="14"/>
        <v>25.388999999999999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642.36</v>
      </c>
      <c r="D655" s="2">
        <f>'PR-RAS'!E662</f>
        <v>449.6</v>
      </c>
      <c r="E655" s="2">
        <v>0</v>
      </c>
      <c r="F655" s="2">
        <v>0</v>
      </c>
      <c r="G655" s="3">
        <f t="shared" si="14"/>
        <v>1008.18024</v>
      </c>
      <c r="H655" s="3">
        <f t="shared" si="15"/>
        <v>0.75999999999999091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4236.2299999999996</v>
      </c>
      <c r="E656" s="2">
        <v>0</v>
      </c>
      <c r="F656" s="2">
        <v>0</v>
      </c>
      <c r="G656" s="3">
        <f t="shared" ref="G656:G657" si="16">(B656/1000)*(C656*1+D656*2)</f>
        <v>5549.4612999999999</v>
      </c>
      <c r="H656" s="3">
        <f t="shared" ref="H656:H657" si="17">ABS(C656-ROUND(C656,0))+ABS(D656-ROUND(D656,0))</f>
        <v>0.22999999999956344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15773.62</v>
      </c>
      <c r="E657" s="2">
        <v>0</v>
      </c>
      <c r="F657" s="2">
        <v>0</v>
      </c>
      <c r="G657" s="3">
        <f t="shared" si="16"/>
        <v>20694.989440000001</v>
      </c>
      <c r="H657" s="3">
        <f t="shared" si="17"/>
        <v>0.37999999999919964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475537.6</v>
      </c>
      <c r="D662" s="2">
        <f>'PR-RAS'!E669</f>
        <v>87511.37</v>
      </c>
      <c r="E662" s="2">
        <v>0</v>
      </c>
      <c r="F662" s="2">
        <v>0</v>
      </c>
      <c r="G662" s="3">
        <f t="shared" si="14"/>
        <v>430020.38474000001</v>
      </c>
      <c r="H662" s="3">
        <f t="shared" si="15"/>
        <v>0.77000000001862645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14189.63</v>
      </c>
      <c r="E663" s="2">
        <v>0</v>
      </c>
      <c r="F663" s="2">
        <v>0</v>
      </c>
      <c r="G663" s="3">
        <f t="shared" si="14"/>
        <v>18787.07012</v>
      </c>
      <c r="H663" s="3">
        <f t="shared" si="15"/>
        <v>0.37000000000080036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55172.71</v>
      </c>
      <c r="D666" s="2">
        <f>'PR-RAS'!E673</f>
        <v>154555</v>
      </c>
      <c r="E666" s="2">
        <v>0</v>
      </c>
      <c r="F666" s="2">
        <v>0</v>
      </c>
      <c r="G666" s="3">
        <f t="shared" si="14"/>
        <v>242248.00215000001</v>
      </c>
      <c r="H666" s="3">
        <f t="shared" si="15"/>
        <v>0.29000000000087311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35630.32</v>
      </c>
      <c r="D667" s="2">
        <f>'PR-RAS'!E674</f>
        <v>17755.259999999998</v>
      </c>
      <c r="E667" s="2">
        <v>0</v>
      </c>
      <c r="F667" s="2">
        <v>0</v>
      </c>
      <c r="G667" s="3">
        <f t="shared" si="14"/>
        <v>47379.799440000003</v>
      </c>
      <c r="H667" s="3">
        <f t="shared" si="15"/>
        <v>0.57999999999810825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5991.6</v>
      </c>
      <c r="D670" s="2">
        <f>'PR-RAS'!E677</f>
        <v>6879.76</v>
      </c>
      <c r="E670" s="2">
        <v>0</v>
      </c>
      <c r="F670" s="2">
        <v>0</v>
      </c>
      <c r="G670" s="3">
        <f t="shared" si="14"/>
        <v>13213.499280000002</v>
      </c>
      <c r="H670" s="3">
        <f t="shared" si="15"/>
        <v>0.63999999999941792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46000</v>
      </c>
      <c r="D674" s="2">
        <f>'PR-RAS'!E681</f>
        <v>55000</v>
      </c>
      <c r="E674" s="2">
        <v>0</v>
      </c>
      <c r="F674" s="2">
        <v>0</v>
      </c>
      <c r="G674" s="3">
        <f t="shared" si="14"/>
        <v>104988</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36296.239999999998</v>
      </c>
      <c r="D696" s="2">
        <f>'PR-RAS'!E703</f>
        <v>83261.31</v>
      </c>
      <c r="E696" s="2">
        <v>0</v>
      </c>
      <c r="F696" s="2">
        <v>0</v>
      </c>
      <c r="G696" s="3">
        <f t="shared" si="14"/>
        <v>140959.10769999999</v>
      </c>
      <c r="H696" s="3">
        <f t="shared" si="15"/>
        <v>0.54999999999563443</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2307.29</v>
      </c>
      <c r="D699" s="2">
        <f>'PR-RAS'!E706</f>
        <v>0</v>
      </c>
      <c r="E699" s="2">
        <v>0</v>
      </c>
      <c r="F699" s="2">
        <v>0</v>
      </c>
      <c r="G699" s="3">
        <f t="shared" si="14"/>
        <v>1610.4884199999999</v>
      </c>
      <c r="H699" s="3">
        <f t="shared" si="15"/>
        <v>0.28999999999996362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5863.17</v>
      </c>
      <c r="D727" s="2">
        <f>'PR-RAS'!E734</f>
        <v>7582.71</v>
      </c>
      <c r="E727" s="2">
        <v>0</v>
      </c>
      <c r="F727" s="2">
        <v>0</v>
      </c>
      <c r="G727" s="3">
        <f t="shared" si="14"/>
        <v>15266.75634</v>
      </c>
      <c r="H727" s="3">
        <f t="shared" si="15"/>
        <v>0.46000000000003638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1951.6</v>
      </c>
      <c r="E730" s="2">
        <v>0</v>
      </c>
      <c r="F730" s="2">
        <v>0</v>
      </c>
      <c r="G730" s="3">
        <f t="shared" si="14"/>
        <v>2845.4327999999996</v>
      </c>
      <c r="H730" s="3">
        <f t="shared" si="15"/>
        <v>0.40000000000009095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3045.84</v>
      </c>
      <c r="D731" s="2">
        <f>'PR-RAS'!E738</f>
        <v>2400.79</v>
      </c>
      <c r="E731" s="2">
        <v>0</v>
      </c>
      <c r="F731" s="2">
        <v>0</v>
      </c>
      <c r="G731" s="3">
        <f t="shared" si="14"/>
        <v>5728.6166000000003</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4424.1499999999996</v>
      </c>
      <c r="D734" s="2">
        <f>'PR-RAS'!E741</f>
        <v>29944.91</v>
      </c>
      <c r="E734" s="2">
        <v>0</v>
      </c>
      <c r="F734" s="2">
        <v>0</v>
      </c>
      <c r="G734" s="3">
        <f t="shared" si="14"/>
        <v>47142.140010000003</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22228.78</v>
      </c>
      <c r="D770" s="2">
        <f>'PR-RAS'!E777</f>
        <v>17160.77</v>
      </c>
      <c r="E770" s="2">
        <v>0</v>
      </c>
      <c r="F770" s="2">
        <v>0</v>
      </c>
      <c r="G770" s="3">
        <f t="shared" si="14"/>
        <v>43487.196080000002</v>
      </c>
      <c r="H770" s="3">
        <f t="shared" si="15"/>
        <v>0.4500000000007276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588</v>
      </c>
      <c r="D771" s="2">
        <f>'PR-RAS'!E778</f>
        <v>1972</v>
      </c>
      <c r="E771" s="2">
        <v>0</v>
      </c>
      <c r="F771" s="2">
        <v>0</v>
      </c>
      <c r="G771" s="3">
        <f t="shared" si="14"/>
        <v>3489.64</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5900</v>
      </c>
      <c r="E773" s="2">
        <v>0</v>
      </c>
      <c r="F773" s="2">
        <v>0</v>
      </c>
      <c r="G773" s="3">
        <f t="shared" si="14"/>
        <v>9109.6</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18383.41</v>
      </c>
      <c r="D774" s="2">
        <f>'PR-RAS'!E781</f>
        <v>0</v>
      </c>
      <c r="E774" s="2">
        <v>0</v>
      </c>
      <c r="F774" s="2">
        <v>0</v>
      </c>
      <c r="G774" s="3">
        <f t="shared" si="14"/>
        <v>14210.37593</v>
      </c>
      <c r="H774" s="3">
        <f t="shared" si="15"/>
        <v>0.40999999999985448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2400</v>
      </c>
      <c r="D775" s="2">
        <f>'PR-RAS'!E782</f>
        <v>0</v>
      </c>
      <c r="E775" s="2">
        <v>0</v>
      </c>
      <c r="F775" s="2">
        <v>0</v>
      </c>
      <c r="G775" s="3">
        <f t="shared" si="14"/>
        <v>1857.6000000000001</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22746.5</v>
      </c>
      <c r="E778" s="2">
        <v>0</v>
      </c>
      <c r="F778" s="2">
        <v>0</v>
      </c>
      <c r="G778" s="3">
        <f t="shared" si="14"/>
        <v>35348.061000000002</v>
      </c>
      <c r="H778" s="3">
        <f t="shared" si="15"/>
        <v>0.5</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24130.53</v>
      </c>
      <c r="D784" s="2">
        <f>'PR-RAS'!E791</f>
        <v>0</v>
      </c>
      <c r="E784" s="2">
        <v>0</v>
      </c>
      <c r="F784" s="2">
        <v>0</v>
      </c>
      <c r="G784" s="3">
        <f t="shared" si="14"/>
        <v>18894.204989999998</v>
      </c>
      <c r="H784" s="3">
        <f t="shared" si="15"/>
        <v>0.47000000000116415</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39796.879999999997</v>
      </c>
      <c r="D836" s="2">
        <f>'PR-RAS'!E843</f>
        <v>6100</v>
      </c>
      <c r="E836" s="2">
        <v>0</v>
      </c>
      <c r="F836" s="2">
        <v>0</v>
      </c>
      <c r="G836" s="3">
        <f t="shared" si="14"/>
        <v>43417.394799999995</v>
      </c>
      <c r="H836" s="3">
        <f t="shared" si="15"/>
        <v>0.12000000000261934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300</v>
      </c>
      <c r="E837" s="2">
        <v>0</v>
      </c>
      <c r="F837" s="2">
        <v>0</v>
      </c>
      <c r="G837" s="3">
        <f t="shared" ref="G837:G1010" si="34">(B837/1000)*(C837*1+D837*2)</f>
        <v>501.59999999999997</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8540</v>
      </c>
      <c r="D839" s="2">
        <f>'PR-RAS'!E846</f>
        <v>6100</v>
      </c>
      <c r="E839" s="2">
        <v>0</v>
      </c>
      <c r="F839" s="2">
        <v>0</v>
      </c>
      <c r="G839" s="3">
        <f t="shared" si="34"/>
        <v>17380.12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7400</v>
      </c>
      <c r="D841" s="2">
        <f>'PR-RAS'!E848</f>
        <v>6600</v>
      </c>
      <c r="E841" s="2">
        <v>0</v>
      </c>
      <c r="F841" s="2">
        <v>0</v>
      </c>
      <c r="G841" s="3">
        <f t="shared" si="34"/>
        <v>17304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13070</v>
      </c>
      <c r="D843" s="2">
        <f>'PR-RAS'!E850</f>
        <v>44960.87</v>
      </c>
      <c r="E843" s="2">
        <v>0</v>
      </c>
      <c r="F843" s="2">
        <v>0</v>
      </c>
      <c r="G843" s="3">
        <f t="shared" si="34"/>
        <v>86719.045079999996</v>
      </c>
      <c r="H843" s="3">
        <f t="shared" si="35"/>
        <v>0.12999999999738066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2453.21</v>
      </c>
      <c r="D848" s="2">
        <f>'PR-RAS'!E855</f>
        <v>4116.5200000000004</v>
      </c>
      <c r="E848" s="2">
        <v>0</v>
      </c>
      <c r="F848" s="2">
        <v>0</v>
      </c>
      <c r="G848" s="3">
        <f t="shared" si="34"/>
        <v>9051.2537499999999</v>
      </c>
      <c r="H848" s="3">
        <f t="shared" si="35"/>
        <v>0.68999999999959982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4871342.1500000004</v>
      </c>
      <c r="D1011" s="7">
        <f>BILANCA!E6</f>
        <v>5145972.4899999993</v>
      </c>
      <c r="E1011" s="7">
        <v>0</v>
      </c>
      <c r="F1011" s="7">
        <v>0</v>
      </c>
      <c r="G1011" s="8">
        <f t="shared" ref="G1011:G1306" si="38">B1011/1000*C1011+B1011/500*D1011</f>
        <v>15163.287129999999</v>
      </c>
      <c r="H1011" s="8">
        <f t="shared" si="35"/>
        <v>0.63999999966472387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4706676.8600000003</v>
      </c>
      <c r="D1012" s="2">
        <f>BILANCA!E7</f>
        <v>4928846.3299999991</v>
      </c>
      <c r="E1012" s="2">
        <v>0</v>
      </c>
      <c r="F1012" s="2">
        <v>0</v>
      </c>
      <c r="G1012" s="3">
        <f t="shared" si="38"/>
        <v>29128.73904</v>
      </c>
      <c r="H1012" s="3">
        <f t="shared" si="35"/>
        <v>0.4699999988079071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1063928.06</v>
      </c>
      <c r="D1013" s="2">
        <f>BILANCA!E8</f>
        <v>68476.600000000006</v>
      </c>
      <c r="E1013" s="2">
        <v>0</v>
      </c>
      <c r="F1013" s="2">
        <v>0</v>
      </c>
      <c r="G1013" s="3">
        <f t="shared" si="38"/>
        <v>3602.6437800000003</v>
      </c>
      <c r="H1013" s="3">
        <f t="shared" si="35"/>
        <v>0.46000000005005859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1063928.06</v>
      </c>
      <c r="D1014" s="2">
        <f>BILANCA!E9</f>
        <v>68476.600000000006</v>
      </c>
      <c r="E1014" s="2">
        <v>0</v>
      </c>
      <c r="F1014" s="2">
        <v>0</v>
      </c>
      <c r="G1014" s="3">
        <f t="shared" si="38"/>
        <v>4803.5250400000004</v>
      </c>
      <c r="H1014" s="3">
        <f t="shared" si="35"/>
        <v>0.46000000005005859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3402002.89</v>
      </c>
      <c r="D1017" s="2">
        <f>BILANCA!E12</f>
        <v>4399953.9399999995</v>
      </c>
      <c r="E1017" s="2">
        <v>0</v>
      </c>
      <c r="F1017" s="2">
        <v>0</v>
      </c>
      <c r="G1017" s="3">
        <f t="shared" si="38"/>
        <v>85413.375390000001</v>
      </c>
      <c r="H1017" s="3">
        <f t="shared" si="35"/>
        <v>0.17000000039115548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3266672.21</v>
      </c>
      <c r="D1018" s="2">
        <f>BILANCA!E13</f>
        <v>4311487.96</v>
      </c>
      <c r="E1018" s="2">
        <v>0</v>
      </c>
      <c r="F1018" s="2">
        <v>0</v>
      </c>
      <c r="G1018" s="3">
        <f t="shared" si="38"/>
        <v>95117.185040000011</v>
      </c>
      <c r="H1018" s="3">
        <f t="shared" si="35"/>
        <v>0.25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25220.74</v>
      </c>
      <c r="D1019" s="2">
        <f>BILANCA!E14</f>
        <v>25220.74</v>
      </c>
      <c r="E1019" s="2">
        <v>0</v>
      </c>
      <c r="F1019" s="2">
        <v>0</v>
      </c>
      <c r="G1019" s="3">
        <f t="shared" si="38"/>
        <v>680.95997999999997</v>
      </c>
      <c r="H1019" s="3">
        <f t="shared" si="35"/>
        <v>0.51999999999679858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1446225.9199999999</v>
      </c>
      <c r="D1020" s="2">
        <f>BILANCA!E15</f>
        <v>1480633.23</v>
      </c>
      <c r="E1020" s="2">
        <v>0</v>
      </c>
      <c r="F1020" s="2">
        <v>0</v>
      </c>
      <c r="G1020" s="3">
        <f t="shared" si="38"/>
        <v>44074.923800000004</v>
      </c>
      <c r="H1020" s="3">
        <f t="shared" si="35"/>
        <v>0.31000000005587935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1606620.53</v>
      </c>
      <c r="D1021" s="2">
        <f>BILANCA!E16</f>
        <v>1781816.73</v>
      </c>
      <c r="E1021" s="2">
        <v>0</v>
      </c>
      <c r="F1021" s="2">
        <v>0</v>
      </c>
      <c r="G1021" s="3">
        <f t="shared" si="38"/>
        <v>56872.793890000001</v>
      </c>
      <c r="H1021" s="3">
        <f t="shared" si="35"/>
        <v>0.73999999999068677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1538168.76</v>
      </c>
      <c r="D1022" s="2">
        <f>BILANCA!E17</f>
        <v>2533620.2200000002</v>
      </c>
      <c r="E1022" s="2">
        <v>0</v>
      </c>
      <c r="F1022" s="2">
        <v>0</v>
      </c>
      <c r="G1022" s="3">
        <f t="shared" si="38"/>
        <v>79264.910400000008</v>
      </c>
      <c r="H1022" s="3">
        <f t="shared" si="35"/>
        <v>0.46000000019557774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1349563.74</v>
      </c>
      <c r="D1023" s="2">
        <f>BILANCA!E18</f>
        <v>1509802.96</v>
      </c>
      <c r="E1023" s="2">
        <v>0</v>
      </c>
      <c r="F1023" s="2">
        <v>0</v>
      </c>
      <c r="G1023" s="3">
        <f t="shared" si="38"/>
        <v>56799.205579999994</v>
      </c>
      <c r="H1023" s="3">
        <f t="shared" si="35"/>
        <v>0.30000000004656613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70489.810000000027</v>
      </c>
      <c r="D1024" s="2">
        <f>BILANCA!E19</f>
        <v>44010.719999999972</v>
      </c>
      <c r="E1024" s="2">
        <v>0</v>
      </c>
      <c r="F1024" s="2">
        <v>0</v>
      </c>
      <c r="G1024" s="3">
        <f t="shared" si="38"/>
        <v>2219.1574999999998</v>
      </c>
      <c r="H1024" s="3">
        <f t="shared" si="35"/>
        <v>0.47000000000116415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120980.37</v>
      </c>
      <c r="D1025" s="2">
        <f>BILANCA!E20</f>
        <v>121085.27</v>
      </c>
      <c r="E1025" s="2">
        <v>0</v>
      </c>
      <c r="F1025" s="2">
        <v>0</v>
      </c>
      <c r="G1025" s="3">
        <f t="shared" si="38"/>
        <v>5447.2636499999999</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65999.759999999995</v>
      </c>
      <c r="D1027" s="2">
        <f>BILANCA!E22</f>
        <v>65999.759999999995</v>
      </c>
      <c r="E1027" s="2">
        <v>0</v>
      </c>
      <c r="F1027" s="2">
        <v>0</v>
      </c>
      <c r="G1027" s="3">
        <f t="shared" si="38"/>
        <v>3365.98776</v>
      </c>
      <c r="H1027" s="3">
        <f t="shared" si="35"/>
        <v>0.48000000001047738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3375.69</v>
      </c>
      <c r="D1028" s="2">
        <f>BILANCA!E23</f>
        <v>3375.69</v>
      </c>
      <c r="E1028" s="2">
        <v>0</v>
      </c>
      <c r="F1028" s="2">
        <v>0</v>
      </c>
      <c r="G1028" s="3">
        <f t="shared" si="38"/>
        <v>182.28726</v>
      </c>
      <c r="H1028" s="3">
        <f t="shared" si="35"/>
        <v>0.61999999999989086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12659.71</v>
      </c>
      <c r="D1030" s="2">
        <f>BILANCA!E25</f>
        <v>12659.71</v>
      </c>
      <c r="E1030" s="2">
        <v>0</v>
      </c>
      <c r="F1030" s="2">
        <v>0</v>
      </c>
      <c r="G1030" s="3">
        <f t="shared" si="38"/>
        <v>759.58259999999996</v>
      </c>
      <c r="H1030" s="3">
        <f t="shared" si="35"/>
        <v>0.58000000000174623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37561.300000000003</v>
      </c>
      <c r="D1031" s="2">
        <f>BILANCA!E26</f>
        <v>37561.300000000003</v>
      </c>
      <c r="E1031" s="2">
        <v>0</v>
      </c>
      <c r="F1031" s="2">
        <v>0</v>
      </c>
      <c r="G1031" s="3">
        <f t="shared" si="38"/>
        <v>2366.3619000000003</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170087.02</v>
      </c>
      <c r="D1033" s="2">
        <f>BILANCA!E28</f>
        <v>196671.01</v>
      </c>
      <c r="E1033" s="2">
        <v>0</v>
      </c>
      <c r="F1033" s="2">
        <v>0</v>
      </c>
      <c r="G1033" s="3">
        <f t="shared" si="38"/>
        <v>12958.867920000001</v>
      </c>
      <c r="H1033" s="3">
        <f t="shared" si="35"/>
        <v>2.9999999998835847E-2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37511.440000000002</v>
      </c>
      <c r="D1034" s="2">
        <f>BILANCA!E29</f>
        <v>30781.57</v>
      </c>
      <c r="E1034" s="2">
        <v>0</v>
      </c>
      <c r="F1034" s="2">
        <v>0</v>
      </c>
      <c r="G1034" s="3">
        <f t="shared" si="38"/>
        <v>2377.7899200000002</v>
      </c>
      <c r="H1034" s="3">
        <f t="shared" si="35"/>
        <v>0.87000000000261934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32564.240000000002</v>
      </c>
      <c r="D1035" s="2">
        <f>BILANCA!E30</f>
        <v>32564.240000000002</v>
      </c>
      <c r="E1035" s="2">
        <v>0</v>
      </c>
      <c r="F1035" s="2">
        <v>0</v>
      </c>
      <c r="G1035" s="3">
        <f t="shared" si="38"/>
        <v>2442.3180000000002</v>
      </c>
      <c r="H1035" s="3">
        <f t="shared" si="35"/>
        <v>0.48000000000320142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37648.81</v>
      </c>
      <c r="D1037" s="2">
        <f>BILANCA!E32</f>
        <v>37648.81</v>
      </c>
      <c r="E1037" s="2">
        <v>0</v>
      </c>
      <c r="F1037" s="2">
        <v>0</v>
      </c>
      <c r="G1037" s="3">
        <f t="shared" si="38"/>
        <v>3049.5536099999999</v>
      </c>
      <c r="H1037" s="3">
        <f t="shared" si="35"/>
        <v>0.38000000000465661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32701.61</v>
      </c>
      <c r="D1039" s="2">
        <f>BILANCA!E34</f>
        <v>39431.480000000003</v>
      </c>
      <c r="E1039" s="2">
        <v>0</v>
      </c>
      <c r="F1039" s="2">
        <v>0</v>
      </c>
      <c r="G1039" s="3">
        <f t="shared" si="38"/>
        <v>3235.3725300000006</v>
      </c>
      <c r="H1039" s="3">
        <f t="shared" si="35"/>
        <v>0.87000000000261934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3433.2200000000003</v>
      </c>
      <c r="D1046" s="2">
        <f>BILANCA!E41</f>
        <v>1716.6000000000004</v>
      </c>
      <c r="E1046" s="2">
        <v>0</v>
      </c>
      <c r="F1046" s="2">
        <v>0</v>
      </c>
      <c r="G1046" s="3">
        <f t="shared" si="38"/>
        <v>247.19112000000001</v>
      </c>
      <c r="H1046" s="3">
        <f t="shared" si="35"/>
        <v>0.61999999999989086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8583.08</v>
      </c>
      <c r="D1047" s="2">
        <f>BILANCA!E42</f>
        <v>8583.08</v>
      </c>
      <c r="E1047" s="2">
        <v>0</v>
      </c>
      <c r="F1047" s="2">
        <v>0</v>
      </c>
      <c r="G1047" s="3">
        <f t="shared" si="38"/>
        <v>952.72188000000006</v>
      </c>
      <c r="H1047" s="3">
        <f t="shared" si="35"/>
        <v>0.15999999999985448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5149.8599999999997</v>
      </c>
      <c r="D1049" s="2">
        <f>BILANCA!E44</f>
        <v>6866.48</v>
      </c>
      <c r="E1049" s="2">
        <v>0</v>
      </c>
      <c r="F1049" s="2">
        <v>0</v>
      </c>
      <c r="G1049" s="3">
        <f t="shared" si="38"/>
        <v>736.42997999999989</v>
      </c>
      <c r="H1049" s="3">
        <f t="shared" si="35"/>
        <v>0.61999999999989086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23896.210000000021</v>
      </c>
      <c r="D1050" s="2">
        <f>BILANCA!E45</f>
        <v>11957.090000000026</v>
      </c>
      <c r="E1050" s="2">
        <v>0</v>
      </c>
      <c r="F1050" s="2">
        <v>0</v>
      </c>
      <c r="G1050" s="3">
        <f t="shared" si="38"/>
        <v>1912.415600000003</v>
      </c>
      <c r="H1050" s="3">
        <f t="shared" si="35"/>
        <v>0.30000000004656613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15759.7</v>
      </c>
      <c r="D1052" s="2">
        <f>BILANCA!E47</f>
        <v>15759.7</v>
      </c>
      <c r="E1052" s="2">
        <v>0</v>
      </c>
      <c r="F1052" s="2">
        <v>0</v>
      </c>
      <c r="G1052" s="3">
        <f t="shared" si="38"/>
        <v>1985.7222000000002</v>
      </c>
      <c r="H1052" s="3">
        <f t="shared" si="35"/>
        <v>0.59999999999854481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132539.82</v>
      </c>
      <c r="D1053" s="2">
        <f>BILANCA!E48</f>
        <v>132539.82</v>
      </c>
      <c r="E1053" s="2">
        <v>0</v>
      </c>
      <c r="F1053" s="2">
        <v>0</v>
      </c>
      <c r="G1053" s="3">
        <f t="shared" si="38"/>
        <v>17097.636780000001</v>
      </c>
      <c r="H1053" s="3">
        <f t="shared" si="35"/>
        <v>0.35999999998603016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1037.3800000000001</v>
      </c>
      <c r="D1054" s="2">
        <f>BILANCA!E49</f>
        <v>1037.3800000000001</v>
      </c>
      <c r="E1054" s="2">
        <v>0</v>
      </c>
      <c r="F1054" s="2">
        <v>0</v>
      </c>
      <c r="G1054" s="3">
        <f t="shared" si="38"/>
        <v>136.93415999999999</v>
      </c>
      <c r="H1054" s="3">
        <f t="shared" si="35"/>
        <v>0.76000000000021828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125440.69</v>
      </c>
      <c r="D1055" s="2">
        <f>BILANCA!E50</f>
        <v>137379.81</v>
      </c>
      <c r="E1055" s="2">
        <v>0</v>
      </c>
      <c r="F1055" s="2">
        <v>0</v>
      </c>
      <c r="G1055" s="3">
        <f t="shared" si="38"/>
        <v>18009.01395</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25951.57</v>
      </c>
      <c r="D1059" s="2">
        <f>BILANCA!E54</f>
        <v>30908.92</v>
      </c>
      <c r="E1059" s="2">
        <v>0</v>
      </c>
      <c r="F1059" s="2">
        <v>0</v>
      </c>
      <c r="G1059" s="3">
        <f t="shared" si="38"/>
        <v>4300.7010900000005</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25951.57</v>
      </c>
      <c r="D1060" s="2">
        <f>BILANCA!E55</f>
        <v>30908.92</v>
      </c>
      <c r="E1060" s="2">
        <v>0</v>
      </c>
      <c r="F1060" s="2">
        <v>0</v>
      </c>
      <c r="G1060" s="3">
        <f t="shared" si="38"/>
        <v>4388.4704999999994</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240745.91</v>
      </c>
      <c r="D1061" s="2">
        <f>BILANCA!E56</f>
        <v>460415.79</v>
      </c>
      <c r="E1061" s="2">
        <v>0</v>
      </c>
      <c r="F1061" s="2">
        <v>0</v>
      </c>
      <c r="G1061" s="3">
        <f t="shared" si="38"/>
        <v>59240.451989999994</v>
      </c>
      <c r="H1061" s="3">
        <f t="shared" si="35"/>
        <v>0.3000000000174623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240745.91</v>
      </c>
      <c r="D1062" s="2">
        <f>BILANCA!E57</f>
        <v>453531.99</v>
      </c>
      <c r="E1062" s="2">
        <v>0</v>
      </c>
      <c r="F1062" s="2">
        <v>0</v>
      </c>
      <c r="G1062" s="3">
        <f t="shared" si="38"/>
        <v>59686.114279999994</v>
      </c>
      <c r="H1062" s="3">
        <f t="shared" si="35"/>
        <v>0.10000000000582077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6883.8</v>
      </c>
      <c r="E1067" s="2">
        <v>0</v>
      </c>
      <c r="F1067" s="2">
        <v>0</v>
      </c>
      <c r="G1067" s="3">
        <f t="shared" si="38"/>
        <v>784.75319999999999</v>
      </c>
      <c r="H1067" s="3">
        <f t="shared" si="35"/>
        <v>0.1999999999998181</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164665.29</v>
      </c>
      <c r="D1074" s="2">
        <f>BILANCA!E69</f>
        <v>217126.16</v>
      </c>
      <c r="E1074" s="2">
        <v>0</v>
      </c>
      <c r="F1074" s="2">
        <v>0</v>
      </c>
      <c r="G1074" s="3">
        <f t="shared" si="38"/>
        <v>38330.727039999998</v>
      </c>
      <c r="H1074" s="3">
        <f t="shared" si="35"/>
        <v>0.45000000001164153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126134.52</v>
      </c>
      <c r="D1075" s="2">
        <f>BILANCA!E70</f>
        <v>100689.95</v>
      </c>
      <c r="E1075" s="2">
        <v>0</v>
      </c>
      <c r="F1075" s="2">
        <v>0</v>
      </c>
      <c r="G1075" s="3">
        <f t="shared" si="38"/>
        <v>21288.437299999998</v>
      </c>
      <c r="H1075" s="3">
        <f t="shared" si="35"/>
        <v>0.52999999999883585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125837.88</v>
      </c>
      <c r="D1076" s="2">
        <f>BILANCA!E71</f>
        <v>100316.41</v>
      </c>
      <c r="E1076" s="2">
        <v>0</v>
      </c>
      <c r="F1076" s="2">
        <v>0</v>
      </c>
      <c r="G1076" s="3">
        <f t="shared" si="38"/>
        <v>21547.066200000001</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125837.88</v>
      </c>
      <c r="D1078" s="2">
        <f>BILANCA!E73</f>
        <v>100316.41</v>
      </c>
      <c r="E1078" s="2">
        <v>0</v>
      </c>
      <c r="F1078" s="2">
        <v>0</v>
      </c>
      <c r="G1078" s="3">
        <f t="shared" si="38"/>
        <v>22200.007600000004</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296.64</v>
      </c>
      <c r="D1085" s="2">
        <f>BILANCA!E80</f>
        <v>373.54</v>
      </c>
      <c r="E1085" s="2">
        <v>0</v>
      </c>
      <c r="F1085" s="2">
        <v>0</v>
      </c>
      <c r="G1085" s="3">
        <f t="shared" si="38"/>
        <v>78.278999999999996</v>
      </c>
      <c r="H1085" s="3">
        <f t="shared" si="35"/>
        <v>0.81999999999999318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194.44</v>
      </c>
      <c r="D1087" s="2">
        <f>BILANCA!E82</f>
        <v>1820.14</v>
      </c>
      <c r="E1087" s="2">
        <v>0</v>
      </c>
      <c r="F1087" s="2">
        <v>0</v>
      </c>
      <c r="G1087" s="3">
        <f t="shared" si="38"/>
        <v>295.27343999999999</v>
      </c>
      <c r="H1087" s="3">
        <f t="shared" si="35"/>
        <v>0.58000000000009777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194.44</v>
      </c>
      <c r="D1092" s="2">
        <f>BILANCA!E87</f>
        <v>1820.14</v>
      </c>
      <c r="E1092" s="2">
        <v>0</v>
      </c>
      <c r="F1092" s="2">
        <v>0</v>
      </c>
      <c r="G1092" s="3">
        <f t="shared" si="38"/>
        <v>314.44704000000002</v>
      </c>
      <c r="H1092" s="3">
        <f t="shared" si="35"/>
        <v>0.58000000000009777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22629.24</v>
      </c>
      <c r="D1140" s="2">
        <f>BILANCA!E135</f>
        <v>22629.24</v>
      </c>
      <c r="E1140" s="2">
        <v>0</v>
      </c>
      <c r="F1140" s="2">
        <v>0</v>
      </c>
      <c r="G1140" s="3">
        <f t="shared" si="38"/>
        <v>8825.4036000000015</v>
      </c>
      <c r="H1140" s="3">
        <f t="shared" si="41"/>
        <v>0.48000000000320142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22629.24</v>
      </c>
      <c r="D1141" s="2">
        <f>BILANCA!E136</f>
        <v>22629.24</v>
      </c>
      <c r="E1141" s="2">
        <v>0</v>
      </c>
      <c r="F1141" s="2">
        <v>0</v>
      </c>
      <c r="G1141" s="3">
        <f t="shared" si="38"/>
        <v>8893.2913200000021</v>
      </c>
      <c r="H1141" s="3">
        <f t="shared" si="41"/>
        <v>0.48000000000320142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22629.24</v>
      </c>
      <c r="D1145" s="2">
        <f>BILANCA!E140</f>
        <v>22629.24</v>
      </c>
      <c r="E1145" s="2">
        <v>0</v>
      </c>
      <c r="F1145" s="2">
        <v>0</v>
      </c>
      <c r="G1145" s="3">
        <f t="shared" si="38"/>
        <v>9164.842200000001</v>
      </c>
      <c r="H1145" s="3">
        <f t="shared" si="41"/>
        <v>0.48000000000320142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12815.3</v>
      </c>
      <c r="D1152" s="2">
        <f>BILANCA!E147</f>
        <v>89955.040000000008</v>
      </c>
      <c r="E1152" s="2">
        <v>0</v>
      </c>
      <c r="F1152" s="2">
        <v>0</v>
      </c>
      <c r="G1152" s="3">
        <f t="shared" si="38"/>
        <v>27367.003960000002</v>
      </c>
      <c r="H1152" s="3">
        <f t="shared" si="41"/>
        <v>0.34000000000742148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15200.4</v>
      </c>
      <c r="D1153" s="2">
        <f>BILANCA!E148</f>
        <v>15282.35</v>
      </c>
      <c r="E1153" s="2">
        <v>0</v>
      </c>
      <c r="F1153" s="2">
        <v>0</v>
      </c>
      <c r="G1153" s="3">
        <f t="shared" si="38"/>
        <v>6544.4092999999993</v>
      </c>
      <c r="H1153" s="3">
        <f t="shared" si="41"/>
        <v>0.75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8491.65</v>
      </c>
      <c r="D1155" s="2">
        <f>BILANCA!E150</f>
        <v>27830.33</v>
      </c>
      <c r="E1155" s="2">
        <v>0</v>
      </c>
      <c r="F1155" s="2">
        <v>0</v>
      </c>
      <c r="G1155" s="3">
        <f t="shared" si="38"/>
        <v>9302.0849500000004</v>
      </c>
      <c r="H1155" s="3">
        <f t="shared" si="41"/>
        <v>0.68000000000211003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8491.65</v>
      </c>
      <c r="D1163" s="2">
        <f>BILANCA!E158</f>
        <v>27830.33</v>
      </c>
      <c r="E1163" s="2">
        <v>0</v>
      </c>
      <c r="F1163" s="2">
        <v>0</v>
      </c>
      <c r="G1163" s="3">
        <f t="shared" si="38"/>
        <v>9815.3034299999999</v>
      </c>
      <c r="H1163" s="3">
        <f t="shared" si="41"/>
        <v>0.68000000000211003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1315.8</v>
      </c>
      <c r="D1164" s="2">
        <f>BILANCA!E159</f>
        <v>1793.88</v>
      </c>
      <c r="E1164" s="2">
        <v>0</v>
      </c>
      <c r="F1164" s="2">
        <v>0</v>
      </c>
      <c r="G1164" s="3">
        <f t="shared" si="38"/>
        <v>755.14823999999999</v>
      </c>
      <c r="H1164" s="3">
        <f t="shared" si="41"/>
        <v>0.31999999999993634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4190.62</v>
      </c>
      <c r="D1165" s="2">
        <f>BILANCA!E160</f>
        <v>59076.19</v>
      </c>
      <c r="E1165" s="2">
        <v>0</v>
      </c>
      <c r="F1165" s="2">
        <v>0</v>
      </c>
      <c r="G1165" s="3">
        <f t="shared" si="38"/>
        <v>18963.165000000001</v>
      </c>
      <c r="H1165" s="3">
        <f t="shared" si="41"/>
        <v>0.57000000000243745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168.36</v>
      </c>
      <c r="D1166" s="2">
        <f>BILANCA!E161</f>
        <v>146.66</v>
      </c>
      <c r="E1166" s="2">
        <v>0</v>
      </c>
      <c r="F1166" s="2">
        <v>0</v>
      </c>
      <c r="G1166" s="3">
        <f t="shared" si="38"/>
        <v>72.022080000000003</v>
      </c>
      <c r="H1166" s="3">
        <f t="shared" si="41"/>
        <v>0.70000000000001705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16551.53</v>
      </c>
      <c r="D1169" s="2">
        <f>BILANCA!E164</f>
        <v>14174.37</v>
      </c>
      <c r="E1169" s="2">
        <v>0</v>
      </c>
      <c r="F1169" s="2">
        <v>0</v>
      </c>
      <c r="G1169" s="3">
        <f t="shared" si="38"/>
        <v>7139.14293</v>
      </c>
      <c r="H1169" s="3">
        <f t="shared" si="41"/>
        <v>0.84000000000196451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2891.79</v>
      </c>
      <c r="D1170" s="2">
        <f>BILANCA!E165</f>
        <v>2031.79</v>
      </c>
      <c r="E1170" s="2">
        <v>0</v>
      </c>
      <c r="F1170" s="2">
        <v>0</v>
      </c>
      <c r="G1170" s="3">
        <f t="shared" si="38"/>
        <v>1112.8592000000001</v>
      </c>
      <c r="H1170" s="3">
        <f t="shared" si="41"/>
        <v>0.42000000000007276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2891.79</v>
      </c>
      <c r="D1172" s="2">
        <f>BILANCA!E167</f>
        <v>2031.79</v>
      </c>
      <c r="E1172" s="2">
        <v>0</v>
      </c>
      <c r="F1172" s="2">
        <v>0</v>
      </c>
      <c r="G1172" s="3">
        <f t="shared" si="38"/>
        <v>1126.7699400000001</v>
      </c>
      <c r="H1172" s="3">
        <f t="shared" si="41"/>
        <v>0.42000000000007276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4871342.1500000004</v>
      </c>
      <c r="D1180" s="2">
        <f>BILANCA!E176</f>
        <v>5145972.49</v>
      </c>
      <c r="E1180" s="2">
        <v>0</v>
      </c>
      <c r="F1180" s="2">
        <v>0</v>
      </c>
      <c r="G1180" s="3">
        <f t="shared" si="38"/>
        <v>2577758.8121000002</v>
      </c>
      <c r="H1180" s="3">
        <f t="shared" si="41"/>
        <v>0.64000000059604645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44882.71</v>
      </c>
      <c r="D1181" s="2">
        <f>BILANCA!E177</f>
        <v>111261.07999999999</v>
      </c>
      <c r="E1181" s="2">
        <v>0</v>
      </c>
      <c r="F1181" s="2">
        <v>0</v>
      </c>
      <c r="G1181" s="3">
        <f t="shared" si="38"/>
        <v>45726.232769999995</v>
      </c>
      <c r="H1181" s="3">
        <f t="shared" si="41"/>
        <v>0.36999999998806743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44882.71</v>
      </c>
      <c r="D1182" s="2">
        <f>BILANCA!E178</f>
        <v>53764.279999999992</v>
      </c>
      <c r="E1182" s="2">
        <v>0</v>
      </c>
      <c r="F1182" s="2">
        <v>0</v>
      </c>
      <c r="G1182" s="3">
        <f t="shared" si="38"/>
        <v>26214.738439999994</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20535.96</v>
      </c>
      <c r="D1183" s="2">
        <f>BILANCA!E179</f>
        <v>22876.46</v>
      </c>
      <c r="E1183" s="2">
        <v>0</v>
      </c>
      <c r="F1183" s="2">
        <v>0</v>
      </c>
      <c r="G1183" s="3">
        <f t="shared" si="38"/>
        <v>11467.976239999998</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21447.96</v>
      </c>
      <c r="D1184" s="2">
        <f>BILANCA!E180</f>
        <v>28492.03</v>
      </c>
      <c r="E1184" s="2">
        <v>0</v>
      </c>
      <c r="F1184" s="2">
        <v>0</v>
      </c>
      <c r="G1184" s="3">
        <f t="shared" si="38"/>
        <v>13647.171479999997</v>
      </c>
      <c r="H1184" s="3">
        <f t="shared" si="41"/>
        <v>6.9999999999708962E-2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357.3</v>
      </c>
      <c r="D1185" s="2">
        <f>BILANCA!E181</f>
        <v>1147.52</v>
      </c>
      <c r="E1185" s="2">
        <v>0</v>
      </c>
      <c r="F1185" s="2">
        <v>0</v>
      </c>
      <c r="G1185" s="3">
        <f t="shared" si="38"/>
        <v>464.15949999999992</v>
      </c>
      <c r="H1185" s="3">
        <f t="shared" si="41"/>
        <v>0.78000000000002956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357.3</v>
      </c>
      <c r="D1188" s="2">
        <f>BILANCA!E184</f>
        <v>1147.52</v>
      </c>
      <c r="E1188" s="2">
        <v>0</v>
      </c>
      <c r="F1188" s="2">
        <v>0</v>
      </c>
      <c r="G1188" s="3">
        <f t="shared" si="38"/>
        <v>472.11651999999998</v>
      </c>
      <c r="H1188" s="3">
        <f t="shared" si="41"/>
        <v>0.78000000000002956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428</v>
      </c>
      <c r="E1190" s="2">
        <v>0</v>
      </c>
      <c r="F1190" s="2">
        <v>0</v>
      </c>
      <c r="G1190" s="3">
        <f>B1190/1000*C1190+B1190/500*D1190</f>
        <v>154.07999999999998</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428</v>
      </c>
      <c r="E1195" s="2">
        <v>0</v>
      </c>
      <c r="F1195" s="2">
        <v>0</v>
      </c>
      <c r="G1195" s="3">
        <f t="shared" si="42"/>
        <v>158.35999999999999</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2541.4899999999998</v>
      </c>
      <c r="D1198" s="2">
        <f>BILANCA!E194</f>
        <v>70.27</v>
      </c>
      <c r="E1198" s="2">
        <v>0</v>
      </c>
      <c r="F1198" s="2">
        <v>0</v>
      </c>
      <c r="G1198" s="3">
        <f t="shared" si="38"/>
        <v>504.22163999999992</v>
      </c>
      <c r="H1198" s="3">
        <f t="shared" si="41"/>
        <v>0.75999999999977774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750</v>
      </c>
      <c r="E1199" s="2">
        <v>0</v>
      </c>
      <c r="F1199" s="2">
        <v>0</v>
      </c>
      <c r="G1199" s="3">
        <f t="shared" si="38"/>
        <v>283.5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55256.800000000003</v>
      </c>
      <c r="E1201" s="2">
        <v>0</v>
      </c>
      <c r="F1201" s="2">
        <v>0</v>
      </c>
      <c r="G1201" s="3">
        <f t="shared" si="38"/>
        <v>21108.097600000001</v>
      </c>
      <c r="H1201" s="3">
        <f t="shared" si="41"/>
        <v>0.19999999999708962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55256.800000000003</v>
      </c>
      <c r="E1203" s="2">
        <v>0</v>
      </c>
      <c r="F1203" s="2">
        <v>0</v>
      </c>
      <c r="G1203" s="3">
        <f t="shared" si="44"/>
        <v>21329.124800000001</v>
      </c>
      <c r="H1203" s="3">
        <f t="shared" si="45"/>
        <v>0.19999999999708962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2240</v>
      </c>
      <c r="E1251" s="2">
        <v>0</v>
      </c>
      <c r="F1251" s="2">
        <v>0</v>
      </c>
      <c r="G1251" s="3">
        <f>B1251/1000*C1251+B1251/500*D1251</f>
        <v>1079.68</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4826459.4400000004</v>
      </c>
      <c r="D1255" s="2">
        <f>BILANCA!E251</f>
        <v>5034711.41</v>
      </c>
      <c r="E1255" s="2">
        <v>0</v>
      </c>
      <c r="F1255" s="2">
        <v>0</v>
      </c>
      <c r="G1255" s="3">
        <f t="shared" si="38"/>
        <v>3649491.1537000006</v>
      </c>
      <c r="H1255" s="3">
        <f t="shared" si="41"/>
        <v>0.85000000055879354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4731267.32</v>
      </c>
      <c r="D1256" s="2">
        <f>BILANCA!E252</f>
        <v>4951475.57</v>
      </c>
      <c r="E1256" s="2">
        <v>0</v>
      </c>
      <c r="F1256" s="2">
        <v>0</v>
      </c>
      <c r="G1256" s="3">
        <f t="shared" si="38"/>
        <v>3600017.7411600002</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4731267.32</v>
      </c>
      <c r="D1257" s="2">
        <f>BILANCA!E253</f>
        <v>4951475.57</v>
      </c>
      <c r="E1257" s="2">
        <v>0</v>
      </c>
      <c r="F1257" s="2">
        <v>0</v>
      </c>
      <c r="G1257" s="3">
        <f t="shared" si="38"/>
        <v>3614651.9596199999</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79485.030000000028</v>
      </c>
      <c r="D1259" s="2">
        <f>BILANCA!E255</f>
        <v>-8750.9899999999907</v>
      </c>
      <c r="E1259" s="2">
        <v>0</v>
      </c>
      <c r="F1259" s="2">
        <v>0</v>
      </c>
      <c r="G1259" s="3">
        <f t="shared" si="38"/>
        <v>15433.779450000013</v>
      </c>
      <c r="H1259" s="3">
        <f t="shared" si="41"/>
        <v>4.0000000037252903E-2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586271.77</v>
      </c>
      <c r="D1260" s="2">
        <f>BILANCA!E256</f>
        <v>688676.61</v>
      </c>
      <c r="E1260" s="2">
        <v>0</v>
      </c>
      <c r="F1260" s="2">
        <v>0</v>
      </c>
      <c r="G1260" s="3">
        <f t="shared" si="38"/>
        <v>490906.2475</v>
      </c>
      <c r="H1260" s="3">
        <f t="shared" si="41"/>
        <v>0.61999999999534339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586271.77</v>
      </c>
      <c r="D1261" s="2">
        <f>BILANCA!E257</f>
        <v>688676.61</v>
      </c>
      <c r="E1261" s="2">
        <v>0</v>
      </c>
      <c r="F1261" s="2">
        <v>0</v>
      </c>
      <c r="G1261" s="3">
        <f t="shared" si="38"/>
        <v>492869.87248999998</v>
      </c>
      <c r="H1261" s="3">
        <f t="shared" si="41"/>
        <v>0.61999999999534339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506786.74</v>
      </c>
      <c r="D1264" s="2">
        <f>BILANCA!E260</f>
        <v>697427.6</v>
      </c>
      <c r="E1264" s="2">
        <v>0</v>
      </c>
      <c r="F1264" s="2">
        <v>0</v>
      </c>
      <c r="G1264" s="3">
        <f t="shared" si="38"/>
        <v>483017.05275999999</v>
      </c>
      <c r="H1264" s="3">
        <f t="shared" si="41"/>
        <v>0.66000000003259629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506786.74</v>
      </c>
      <c r="D1266" s="2">
        <f>BILANCA!E262</f>
        <v>697427.6</v>
      </c>
      <c r="E1266" s="2">
        <v>0</v>
      </c>
      <c r="F1266" s="2">
        <v>0</v>
      </c>
      <c r="G1266" s="3">
        <f t="shared" si="38"/>
        <v>486820.33663999999</v>
      </c>
      <c r="H1266" s="3">
        <f t="shared" si="41"/>
        <v>0.66000000003259629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12815.3</v>
      </c>
      <c r="D1278" s="2">
        <f>BILANCA!E274</f>
        <v>89955.040000000008</v>
      </c>
      <c r="E1278" s="2">
        <v>0</v>
      </c>
      <c r="F1278" s="2">
        <v>0</v>
      </c>
      <c r="G1278" s="3">
        <f t="shared" si="38"/>
        <v>51650.401840000006</v>
      </c>
      <c r="H1278" s="3">
        <f t="shared" si="41"/>
        <v>0.34000000000742148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1098.72</v>
      </c>
      <c r="D1279" s="2">
        <f>BILANCA!E275</f>
        <v>2749.26</v>
      </c>
      <c r="E1279" s="2">
        <v>0</v>
      </c>
      <c r="F1279" s="2">
        <v>0</v>
      </c>
      <c r="G1279" s="3">
        <f t="shared" ref="G1279:G1294" si="48">B1279/1000*C1279+B1279/500*D1279</f>
        <v>1774.6575600000001</v>
      </c>
      <c r="H1279" s="3">
        <f t="shared" ref="H1279:H1294" si="49">ABS(C1279-ROUND(C1279,0))+ABS(D1279-ROUND(D1279,0))</f>
        <v>0.54000000000019099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8491.65</v>
      </c>
      <c r="D1281" s="2">
        <f>BILANCA!E277</f>
        <v>27830.33</v>
      </c>
      <c r="E1281" s="2">
        <v>0</v>
      </c>
      <c r="F1281" s="2">
        <v>0</v>
      </c>
      <c r="G1281" s="3">
        <f t="shared" si="48"/>
        <v>17385.276010000001</v>
      </c>
      <c r="H1281" s="3">
        <f t="shared" si="49"/>
        <v>0.68000000000211003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8491.65</v>
      </c>
      <c r="D1289" s="2">
        <f>BILANCA!E285</f>
        <v>27830.33</v>
      </c>
      <c r="E1289" s="2">
        <v>0</v>
      </c>
      <c r="F1289" s="2">
        <v>0</v>
      </c>
      <c r="G1289" s="3">
        <f t="shared" si="48"/>
        <v>17898.494490000005</v>
      </c>
      <c r="H1289" s="3">
        <f t="shared" si="49"/>
        <v>0.68000000000211003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361.52</v>
      </c>
      <c r="D1290" s="2">
        <f>BILANCA!E286</f>
        <v>839.6</v>
      </c>
      <c r="E1290" s="2">
        <v>0</v>
      </c>
      <c r="F1290" s="2">
        <v>0</v>
      </c>
      <c r="G1290" s="3">
        <f t="shared" si="48"/>
        <v>571.40160000000003</v>
      </c>
      <c r="H1290" s="3">
        <f t="shared" si="49"/>
        <v>0.87999999999999545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2695.05</v>
      </c>
      <c r="D1291" s="2">
        <f>BILANCA!E287</f>
        <v>58377.91</v>
      </c>
      <c r="E1291" s="2">
        <v>0</v>
      </c>
      <c r="F1291" s="2">
        <v>0</v>
      </c>
      <c r="G1291" s="3">
        <f t="shared" si="48"/>
        <v>33565.694470000009</v>
      </c>
      <c r="H1291" s="3">
        <f t="shared" si="49"/>
        <v>0.13999999999668944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168.36</v>
      </c>
      <c r="D1292" s="2">
        <f>BILANCA!E288</f>
        <v>157.94</v>
      </c>
      <c r="E1292" s="2">
        <v>0</v>
      </c>
      <c r="F1292" s="2">
        <v>0</v>
      </c>
      <c r="G1292" s="3">
        <f t="shared" si="48"/>
        <v>136.55568</v>
      </c>
      <c r="H1292" s="3">
        <f t="shared" si="49"/>
        <v>0.42000000000001592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2891.79</v>
      </c>
      <c r="D1295" s="2">
        <f>BILANCA!E291</f>
        <v>2031.79</v>
      </c>
      <c r="E1295" s="2">
        <v>0</v>
      </c>
      <c r="F1295" s="2">
        <v>0</v>
      </c>
      <c r="G1295" s="3">
        <f t="shared" si="38"/>
        <v>1982.2804499999997</v>
      </c>
      <c r="H1295" s="3">
        <f t="shared" si="41"/>
        <v>0.42000000000007276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2891.79</v>
      </c>
      <c r="D1297" s="2">
        <f>BILANCA!E293</f>
        <v>2031.79</v>
      </c>
      <c r="E1297" s="2">
        <v>0</v>
      </c>
      <c r="F1297" s="2">
        <v>0</v>
      </c>
      <c r="G1297" s="3">
        <f t="shared" si="50"/>
        <v>1996.1911899999998</v>
      </c>
      <c r="H1297" s="3">
        <f t="shared" si="51"/>
        <v>0.42000000000007276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478963.11</v>
      </c>
      <c r="D1301" s="2">
        <f>BILANCA!E297</f>
        <v>664601.71</v>
      </c>
      <c r="E1301" s="2">
        <v>0</v>
      </c>
      <c r="F1301" s="2">
        <v>0</v>
      </c>
      <c r="G1301" s="3">
        <f t="shared" si="38"/>
        <v>526176.46022999985</v>
      </c>
      <c r="H1301" s="3">
        <f t="shared" si="41"/>
        <v>0.40000000002328306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478963.11</v>
      </c>
      <c r="D1302" s="2">
        <f>BILANCA!E298</f>
        <v>664601.71</v>
      </c>
      <c r="E1302" s="2">
        <v>0</v>
      </c>
      <c r="F1302" s="2">
        <v>0</v>
      </c>
      <c r="G1302" s="3">
        <f t="shared" si="38"/>
        <v>527984.6267599999</v>
      </c>
      <c r="H1302" s="3">
        <f t="shared" si="41"/>
        <v>0.40000000002328306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18341.34</v>
      </c>
      <c r="D1305" s="2">
        <f>BILANCA!E302</f>
        <v>17864.72</v>
      </c>
      <c r="E1305" s="2">
        <v>0</v>
      </c>
      <c r="F1305" s="2">
        <v>0</v>
      </c>
      <c r="G1305" s="3">
        <f t="shared" si="38"/>
        <v>15950.8801</v>
      </c>
      <c r="H1305" s="3">
        <f t="shared" si="41"/>
        <v>0.61999999999898137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11025.49</v>
      </c>
      <c r="D1306" s="2">
        <f>BILANCA!E303</f>
        <v>86264.69</v>
      </c>
      <c r="E1306" s="2">
        <v>0</v>
      </c>
      <c r="F1306" s="2">
        <v>0</v>
      </c>
      <c r="G1306" s="3">
        <f t="shared" si="38"/>
        <v>54332.241519999996</v>
      </c>
      <c r="H1306" s="3">
        <f t="shared" si="41"/>
        <v>0.79999999999745341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2891.79</v>
      </c>
      <c r="D1308" s="2">
        <f>BILANCA!E305</f>
        <v>2031.79</v>
      </c>
      <c r="E1308" s="2">
        <v>0</v>
      </c>
      <c r="F1308" s="2">
        <v>0</v>
      </c>
      <c r="G1308" s="3">
        <f t="shared" ref="G1308:G1581" si="52">B1308/1000*C1308+B1308/500*D1308</f>
        <v>2072.7002599999996</v>
      </c>
      <c r="H1308" s="3">
        <f t="shared" si="41"/>
        <v>0.42000000000007276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194.44</v>
      </c>
      <c r="D1311" s="2">
        <f>BILANCA!E308</f>
        <v>86.58</v>
      </c>
      <c r="E1311" s="2">
        <v>0</v>
      </c>
      <c r="F1311" s="2">
        <v>0</v>
      </c>
      <c r="G1311" s="3">
        <f t="shared" si="52"/>
        <v>110.64759999999998</v>
      </c>
      <c r="H1311" s="3">
        <f t="shared" si="41"/>
        <v>0.85999999999999943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1733.56</v>
      </c>
      <c r="E1312" s="2">
        <v>0</v>
      </c>
      <c r="F1312" s="2">
        <v>0</v>
      </c>
      <c r="G1312" s="3">
        <f t="shared" si="52"/>
        <v>1047.07024</v>
      </c>
      <c r="H1312" s="3">
        <f t="shared" si="41"/>
        <v>0.44000000000005457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54.88</v>
      </c>
      <c r="D1339" s="2">
        <f>BILANCA!E336</f>
        <v>0</v>
      </c>
      <c r="E1339" s="2">
        <v>0</v>
      </c>
      <c r="F1339" s="2">
        <v>0</v>
      </c>
      <c r="G1339" s="3">
        <f t="shared" si="52"/>
        <v>18.055520000000001</v>
      </c>
      <c r="H1339" s="3">
        <f t="shared" si="41"/>
        <v>0.11999999999999744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44827.83</v>
      </c>
      <c r="D1340" s="2">
        <f>BILANCA!E337</f>
        <v>53764.28</v>
      </c>
      <c r="E1340" s="2">
        <v>0</v>
      </c>
      <c r="F1340" s="2">
        <v>0</v>
      </c>
      <c r="G1340" s="3">
        <f t="shared" si="52"/>
        <v>50277.608700000004</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55256.800000000003</v>
      </c>
      <c r="E1342" s="2">
        <v>0</v>
      </c>
      <c r="F1342" s="2">
        <v>0</v>
      </c>
      <c r="G1342" s="3">
        <f t="shared" si="52"/>
        <v>36690.515200000002</v>
      </c>
      <c r="H1342" s="3">
        <f t="shared" si="41"/>
        <v>0.19999999999708962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2240</v>
      </c>
      <c r="E1371" s="2">
        <v>0</v>
      </c>
      <c r="F1371" s="2">
        <v>0</v>
      </c>
      <c r="G1371" s="3">
        <f t="shared" si="57"/>
        <v>1617.28</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1961.22</v>
      </c>
      <c r="E1384" s="2">
        <v>0</v>
      </c>
      <c r="F1384" s="2">
        <v>0</v>
      </c>
      <c r="G1384" s="3">
        <f t="shared" si="59"/>
        <v>1466.9925599999999</v>
      </c>
      <c r="H1384" s="3">
        <f t="shared" si="60"/>
        <v>0.22000000000002728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478963.11</v>
      </c>
      <c r="D1394" s="2">
        <f>BILANCA!E391</f>
        <v>664601.71</v>
      </c>
      <c r="E1394" s="2">
        <v>0</v>
      </c>
      <c r="F1394" s="2">
        <v>0</v>
      </c>
      <c r="G1394" s="3">
        <f t="shared" si="61"/>
        <v>694335.94751999993</v>
      </c>
      <c r="H1394" s="3">
        <f t="shared" si="62"/>
        <v>0.40000000002328306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282291.88</v>
      </c>
      <c r="D1401" s="7">
        <f>'RAS-funkcijski'!E5</f>
        <v>361594.18000000005</v>
      </c>
      <c r="E1401" s="7">
        <v>0</v>
      </c>
      <c r="F1401" s="7">
        <v>0</v>
      </c>
      <c r="G1401" s="8">
        <f t="shared" si="52"/>
        <v>1005.4802400000001</v>
      </c>
      <c r="H1401" s="8">
        <f t="shared" si="41"/>
        <v>0.30000000004656613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62226.95</v>
      </c>
      <c r="D1402" s="2">
        <f>'RAS-funkcijski'!E6</f>
        <v>79895.28</v>
      </c>
      <c r="E1402" s="2">
        <v>0</v>
      </c>
      <c r="F1402" s="2">
        <v>0</v>
      </c>
      <c r="G1402" s="3">
        <f t="shared" si="52"/>
        <v>444.03501999999997</v>
      </c>
      <c r="H1402" s="3">
        <f t="shared" si="41"/>
        <v>0.33000000000174623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62226.95</v>
      </c>
      <c r="D1403" s="2">
        <f>'RAS-funkcijski'!E7</f>
        <v>79895.28</v>
      </c>
      <c r="E1403" s="2">
        <v>0</v>
      </c>
      <c r="F1403" s="2">
        <v>0</v>
      </c>
      <c r="G1403" s="3">
        <f t="shared" si="52"/>
        <v>666.05253000000005</v>
      </c>
      <c r="H1403" s="3">
        <f t="shared" si="41"/>
        <v>0.33000000000174623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220064.93</v>
      </c>
      <c r="D1415" s="2">
        <f>'RAS-funkcijski'!E19</f>
        <v>281698.90000000002</v>
      </c>
      <c r="E1415" s="2">
        <v>0</v>
      </c>
      <c r="F1415" s="2">
        <v>0</v>
      </c>
      <c r="G1415" s="3">
        <f t="shared" si="52"/>
        <v>11751.94095</v>
      </c>
      <c r="H1415" s="3">
        <f t="shared" si="41"/>
        <v>0.16999999998370185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2000</v>
      </c>
      <c r="D1418" s="2">
        <f>'RAS-funkcijski'!E22</f>
        <v>1000</v>
      </c>
      <c r="E1418" s="2">
        <v>0</v>
      </c>
      <c r="F1418" s="2">
        <v>0</v>
      </c>
      <c r="G1418" s="3">
        <f t="shared" si="52"/>
        <v>72</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2000</v>
      </c>
      <c r="D1420" s="2">
        <f>'RAS-funkcijski'!E24</f>
        <v>1000</v>
      </c>
      <c r="E1420" s="2">
        <v>0</v>
      </c>
      <c r="F1420" s="2">
        <v>0</v>
      </c>
      <c r="G1420" s="3">
        <f t="shared" si="52"/>
        <v>80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37198.01</v>
      </c>
      <c r="D1424" s="2">
        <f>'RAS-funkcijski'!E28</f>
        <v>44058.63</v>
      </c>
      <c r="E1424" s="2">
        <v>0</v>
      </c>
      <c r="F1424" s="2">
        <v>0</v>
      </c>
      <c r="G1424" s="3">
        <f t="shared" si="52"/>
        <v>3007.5664799999995</v>
      </c>
      <c r="H1424" s="3">
        <f t="shared" si="41"/>
        <v>0.38000000000465661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37198.01</v>
      </c>
      <c r="D1426" s="2">
        <f>'RAS-funkcijski'!E30</f>
        <v>44058.63</v>
      </c>
      <c r="E1426" s="2">
        <v>0</v>
      </c>
      <c r="F1426" s="2">
        <v>0</v>
      </c>
      <c r="G1426" s="3">
        <f t="shared" si="52"/>
        <v>3258.1970199999996</v>
      </c>
      <c r="H1426" s="3">
        <f t="shared" si="41"/>
        <v>0.38000000000465661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49857.64</v>
      </c>
      <c r="D1431" s="2">
        <f>'RAS-funkcijski'!E35</f>
        <v>44744.67</v>
      </c>
      <c r="E1431" s="2">
        <v>0</v>
      </c>
      <c r="F1431" s="2">
        <v>0</v>
      </c>
      <c r="G1431" s="3">
        <f t="shared" si="52"/>
        <v>4319.7563799999998</v>
      </c>
      <c r="H1431" s="3">
        <f t="shared" si="41"/>
        <v>0.69000000000232831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588</v>
      </c>
      <c r="D1432" s="2">
        <f>'RAS-funkcijski'!E36</f>
        <v>1972</v>
      </c>
      <c r="E1432" s="2">
        <v>0</v>
      </c>
      <c r="F1432" s="2">
        <v>0</v>
      </c>
      <c r="G1432" s="3">
        <f t="shared" si="52"/>
        <v>145.024</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588</v>
      </c>
      <c r="D1433" s="2">
        <f>'RAS-funkcijski'!E37</f>
        <v>1972</v>
      </c>
      <c r="E1433" s="2">
        <v>0</v>
      </c>
      <c r="F1433" s="2">
        <v>0</v>
      </c>
      <c r="G1433" s="3">
        <f t="shared" si="52"/>
        <v>149.55600000000001</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25139.11</v>
      </c>
      <c r="D1435" s="2">
        <f>'RAS-funkcijski'!E39</f>
        <v>20026.169999999998</v>
      </c>
      <c r="E1435" s="2">
        <v>0</v>
      </c>
      <c r="F1435" s="2">
        <v>0</v>
      </c>
      <c r="G1435" s="3">
        <f t="shared" si="52"/>
        <v>2281.70075</v>
      </c>
      <c r="H1435" s="3">
        <f t="shared" si="41"/>
        <v>0.27999999999883585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25139.11</v>
      </c>
      <c r="D1436" s="2">
        <f>'RAS-funkcijski'!E40</f>
        <v>20026.169999999998</v>
      </c>
      <c r="E1436" s="2">
        <v>0</v>
      </c>
      <c r="F1436" s="2">
        <v>0</v>
      </c>
      <c r="G1436" s="3">
        <f t="shared" si="52"/>
        <v>2346.8921999999998</v>
      </c>
      <c r="H1436" s="3">
        <f t="shared" si="41"/>
        <v>0.27999999999883585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24130.53</v>
      </c>
      <c r="D1450" s="2">
        <f>'RAS-funkcijski'!E54</f>
        <v>22746.5</v>
      </c>
      <c r="E1450" s="2">
        <v>0</v>
      </c>
      <c r="F1450" s="2">
        <v>0</v>
      </c>
      <c r="G1450" s="3">
        <f t="shared" si="52"/>
        <v>3481.1765</v>
      </c>
      <c r="H1450" s="3">
        <f t="shared" si="63"/>
        <v>0.97000000000116415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24130.53</v>
      </c>
      <c r="D1451" s="2">
        <f>'RAS-funkcijski'!E55</f>
        <v>22746.5</v>
      </c>
      <c r="E1451" s="2">
        <v>0</v>
      </c>
      <c r="F1451" s="2">
        <v>0</v>
      </c>
      <c r="G1451" s="3">
        <f t="shared" si="52"/>
        <v>3550.8000299999999</v>
      </c>
      <c r="H1451" s="3">
        <f t="shared" si="63"/>
        <v>0.97000000000116415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26028.45</v>
      </c>
      <c r="D1471" s="2">
        <f>'RAS-funkcijski'!E75</f>
        <v>26958.5</v>
      </c>
      <c r="E1471" s="2">
        <v>0</v>
      </c>
      <c r="F1471" s="2">
        <v>0</v>
      </c>
      <c r="G1471" s="3">
        <f t="shared" si="52"/>
        <v>5676.1269499999999</v>
      </c>
      <c r="H1471" s="3">
        <f t="shared" si="63"/>
        <v>0.9500000000007276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8908.5</v>
      </c>
      <c r="D1472" s="2">
        <f>'RAS-funkcijski'!E76</f>
        <v>8715</v>
      </c>
      <c r="E1472" s="2">
        <v>0</v>
      </c>
      <c r="F1472" s="2">
        <v>0</v>
      </c>
      <c r="G1472" s="3">
        <f t="shared" si="52"/>
        <v>1896.3719999999998</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17119.95</v>
      </c>
      <c r="D1477" s="2">
        <f>'RAS-funkcijski'!E81</f>
        <v>18243.5</v>
      </c>
      <c r="E1477" s="2">
        <v>0</v>
      </c>
      <c r="F1477" s="2">
        <v>0</v>
      </c>
      <c r="G1477" s="3">
        <f t="shared" si="52"/>
        <v>4127.7351499999995</v>
      </c>
      <c r="H1477" s="3">
        <f t="shared" si="63"/>
        <v>0.5499999999992724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622050.25000000012</v>
      </c>
      <c r="D1478" s="2">
        <f>'RAS-funkcijski'!E82</f>
        <v>515426.38</v>
      </c>
      <c r="E1478" s="2">
        <v>0</v>
      </c>
      <c r="F1478" s="2">
        <v>0</v>
      </c>
      <c r="G1478" s="3">
        <f t="shared" si="52"/>
        <v>128926.43478000001</v>
      </c>
      <c r="H1478" s="3">
        <f t="shared" si="63"/>
        <v>0.63000000012107193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553395.55000000005</v>
      </c>
      <c r="D1480" s="2">
        <f>'RAS-funkcijski'!E84</f>
        <v>452740.47000000003</v>
      </c>
      <c r="E1480" s="2">
        <v>0</v>
      </c>
      <c r="F1480" s="2">
        <v>0</v>
      </c>
      <c r="G1480" s="3">
        <f t="shared" si="52"/>
        <v>116710.11920000002</v>
      </c>
      <c r="H1480" s="3">
        <f t="shared" si="63"/>
        <v>0.91999999998370185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33487.64</v>
      </c>
      <c r="D1481" s="2">
        <f>'RAS-funkcijski'!E85</f>
        <v>30141.3</v>
      </c>
      <c r="E1481" s="2">
        <v>0</v>
      </c>
      <c r="F1481" s="2">
        <v>0</v>
      </c>
      <c r="G1481" s="3">
        <f t="shared" si="52"/>
        <v>7595.3894399999999</v>
      </c>
      <c r="H1481" s="3">
        <f t="shared" si="63"/>
        <v>0.65999999999985448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20919.93</v>
      </c>
      <c r="D1482" s="2">
        <f>'RAS-funkcijski'!E86</f>
        <v>19408.47</v>
      </c>
      <c r="E1482" s="2">
        <v>0</v>
      </c>
      <c r="F1482" s="2">
        <v>0</v>
      </c>
      <c r="G1482" s="3">
        <f t="shared" si="52"/>
        <v>4898.4233400000003</v>
      </c>
      <c r="H1482" s="3">
        <f t="shared" si="63"/>
        <v>0.54000000000087311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14247.13</v>
      </c>
      <c r="D1484" s="2">
        <f>'RAS-funkcijski'!E88</f>
        <v>13136.14</v>
      </c>
      <c r="E1484" s="2">
        <v>0</v>
      </c>
      <c r="F1484" s="2">
        <v>0</v>
      </c>
      <c r="G1484" s="3">
        <f t="shared" si="52"/>
        <v>3403.6304399999999</v>
      </c>
      <c r="H1484" s="3">
        <f t="shared" si="63"/>
        <v>0.26999999999861757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10838.55</v>
      </c>
      <c r="E1485" s="2">
        <v>0</v>
      </c>
      <c r="F1485" s="2">
        <v>0</v>
      </c>
      <c r="G1485" s="3">
        <f t="shared" si="52"/>
        <v>1842.5535</v>
      </c>
      <c r="H1485" s="3">
        <f t="shared" si="63"/>
        <v>0.4500000000007276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10838.55</v>
      </c>
      <c r="E1490" s="2">
        <v>0</v>
      </c>
      <c r="F1490" s="2">
        <v>0</v>
      </c>
      <c r="G1490" s="3">
        <f t="shared" si="52"/>
        <v>1950.9389999999999</v>
      </c>
      <c r="H1490" s="3">
        <f t="shared" si="63"/>
        <v>0.4500000000007276</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10838.55</v>
      </c>
      <c r="E1491" s="2">
        <v>0</v>
      </c>
      <c r="F1491" s="2">
        <v>0</v>
      </c>
      <c r="G1491" s="3">
        <f t="shared" si="52"/>
        <v>1972.6160999999997</v>
      </c>
      <c r="H1491" s="3">
        <f t="shared" si="63"/>
        <v>0.4500000000007276</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69838</v>
      </c>
      <c r="D1503" s="2">
        <f>'RAS-funkcijski'!E107</f>
        <v>104500</v>
      </c>
      <c r="E1503" s="2">
        <v>0</v>
      </c>
      <c r="F1503" s="2">
        <v>0</v>
      </c>
      <c r="G1503" s="3">
        <f t="shared" si="52"/>
        <v>28720.313999999998</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55000</v>
      </c>
      <c r="D1504" s="2">
        <f>'RAS-funkcijski'!E108</f>
        <v>57000</v>
      </c>
      <c r="E1504" s="2">
        <v>0</v>
      </c>
      <c r="F1504" s="2">
        <v>0</v>
      </c>
      <c r="G1504" s="3">
        <f t="shared" si="52"/>
        <v>17576</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4000</v>
      </c>
      <c r="D1505" s="2">
        <f>'RAS-funkcijski'!E109</f>
        <v>5000</v>
      </c>
      <c r="E1505" s="2">
        <v>0</v>
      </c>
      <c r="F1505" s="2">
        <v>0</v>
      </c>
      <c r="G1505" s="3">
        <f t="shared" si="52"/>
        <v>1470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1800</v>
      </c>
      <c r="D1507" s="2">
        <f>'RAS-funkcijski'!E111</f>
        <v>31400</v>
      </c>
      <c r="E1507" s="2">
        <v>0</v>
      </c>
      <c r="F1507" s="2">
        <v>0</v>
      </c>
      <c r="G1507" s="3">
        <f t="shared" si="52"/>
        <v>6912.2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9038</v>
      </c>
      <c r="D1509" s="2">
        <f>'RAS-funkcijski'!E113</f>
        <v>11100</v>
      </c>
      <c r="E1509" s="2">
        <v>0</v>
      </c>
      <c r="F1509" s="2">
        <v>0</v>
      </c>
      <c r="G1509" s="3">
        <f t="shared" si="52"/>
        <v>3404.942</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30359.87</v>
      </c>
      <c r="D1510" s="2">
        <f>'RAS-funkcijski'!E114</f>
        <v>19742.330000000002</v>
      </c>
      <c r="E1510" s="2">
        <v>0</v>
      </c>
      <c r="F1510" s="2">
        <v>0</v>
      </c>
      <c r="G1510" s="3">
        <f t="shared" si="52"/>
        <v>7682.8983000000007</v>
      </c>
      <c r="H1510" s="3">
        <f t="shared" si="63"/>
        <v>0.46000000000276486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21819.87</v>
      </c>
      <c r="D1511" s="2">
        <f>'RAS-funkcijski'!E115</f>
        <v>11542.33</v>
      </c>
      <c r="E1511" s="2">
        <v>0</v>
      </c>
      <c r="F1511" s="2">
        <v>0</v>
      </c>
      <c r="G1511" s="3">
        <f t="shared" si="52"/>
        <v>4984.40283</v>
      </c>
      <c r="H1511" s="3">
        <f t="shared" si="63"/>
        <v>0.46000000000094587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21819.87</v>
      </c>
      <c r="D1513" s="2">
        <f>'RAS-funkcijski'!E117</f>
        <v>11542.33</v>
      </c>
      <c r="E1513" s="2">
        <v>0</v>
      </c>
      <c r="F1513" s="2">
        <v>0</v>
      </c>
      <c r="G1513" s="3">
        <f t="shared" si="52"/>
        <v>5074.2118900000005</v>
      </c>
      <c r="H1513" s="3">
        <f t="shared" si="63"/>
        <v>0.46000000000094587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2240</v>
      </c>
      <c r="D1514" s="2">
        <f>'RAS-funkcijski'!E118</f>
        <v>2100</v>
      </c>
      <c r="E1514" s="2">
        <v>0</v>
      </c>
      <c r="F1514" s="2">
        <v>0</v>
      </c>
      <c r="G1514" s="3">
        <f t="shared" si="52"/>
        <v>734.16000000000008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2240</v>
      </c>
      <c r="D1516" s="2">
        <f>'RAS-funkcijski'!E120</f>
        <v>2100</v>
      </c>
      <c r="E1516" s="2">
        <v>0</v>
      </c>
      <c r="F1516" s="2">
        <v>0</v>
      </c>
      <c r="G1516" s="3">
        <f t="shared" si="52"/>
        <v>747.04000000000008</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6300</v>
      </c>
      <c r="D1518" s="2">
        <f>'RAS-funkcijski'!E122</f>
        <v>6100</v>
      </c>
      <c r="E1518" s="2">
        <v>0</v>
      </c>
      <c r="F1518" s="2">
        <v>0</v>
      </c>
      <c r="G1518" s="3">
        <f t="shared" si="52"/>
        <v>2183</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6300</v>
      </c>
      <c r="D1520" s="2">
        <f>'RAS-funkcijski'!E124</f>
        <v>6100</v>
      </c>
      <c r="E1520" s="2">
        <v>0</v>
      </c>
      <c r="F1520" s="2">
        <v>0</v>
      </c>
      <c r="G1520" s="3">
        <f t="shared" si="52"/>
        <v>2220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118329.71</v>
      </c>
      <c r="D1525" s="2">
        <f>'RAS-funkcijski'!E129</f>
        <v>179185.55</v>
      </c>
      <c r="E1525" s="2">
        <v>0</v>
      </c>
      <c r="F1525" s="2">
        <v>0</v>
      </c>
      <c r="G1525" s="3">
        <f t="shared" si="52"/>
        <v>59587.60125</v>
      </c>
      <c r="H1525" s="3">
        <f t="shared" si="63"/>
        <v>0.74000000000523869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44787.89</v>
      </c>
      <c r="D1529" s="2">
        <f>'RAS-funkcijski'!E133</f>
        <v>102447.2</v>
      </c>
      <c r="E1529" s="2">
        <v>0</v>
      </c>
      <c r="F1529" s="2">
        <v>0</v>
      </c>
      <c r="G1529" s="3">
        <f t="shared" si="52"/>
        <v>32209.01541</v>
      </c>
      <c r="H1529" s="3">
        <f t="shared" si="63"/>
        <v>0.30999999999767169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65550.22</v>
      </c>
      <c r="D1531" s="2">
        <f>'RAS-funkcijski'!E135</f>
        <v>67456.22</v>
      </c>
      <c r="E1531" s="2">
        <v>0</v>
      </c>
      <c r="F1531" s="2">
        <v>0</v>
      </c>
      <c r="G1531" s="3">
        <f t="shared" si="52"/>
        <v>26260.608460000003</v>
      </c>
      <c r="H1531" s="3">
        <f t="shared" si="63"/>
        <v>0.44000000000232831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5991.6</v>
      </c>
      <c r="D1532" s="2">
        <f>'RAS-funkcijski'!E136</f>
        <v>6879.76</v>
      </c>
      <c r="E1532" s="2">
        <v>0</v>
      </c>
      <c r="F1532" s="2">
        <v>0</v>
      </c>
      <c r="G1532" s="3">
        <f t="shared" si="52"/>
        <v>2607.1478400000001</v>
      </c>
      <c r="H1532" s="3">
        <f t="shared" si="63"/>
        <v>0.63999999999941792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2000</v>
      </c>
      <c r="D1534" s="2">
        <f>'RAS-funkcijski'!E138</f>
        <v>2402.37</v>
      </c>
      <c r="E1534" s="2">
        <v>0</v>
      </c>
      <c r="F1534" s="2">
        <v>0</v>
      </c>
      <c r="G1534" s="3">
        <f t="shared" si="52"/>
        <v>911.83515999999997</v>
      </c>
      <c r="H1534" s="3">
        <f t="shared" si="63"/>
        <v>0.36999999999989086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1237953.8100000003</v>
      </c>
      <c r="D1537" s="14">
        <f>'RAS-funkcijski'!E141</f>
        <v>1308048.7900000003</v>
      </c>
      <c r="E1537" s="14">
        <v>0</v>
      </c>
      <c r="F1537" s="14">
        <v>0</v>
      </c>
      <c r="G1537" s="15">
        <f t="shared" si="52"/>
        <v>528005.04043000017</v>
      </c>
      <c r="H1537" s="15">
        <f t="shared" si="63"/>
        <v>0.39999999944120646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44882.71</v>
      </c>
      <c r="D1582" s="7"/>
      <c r="E1582" s="7">
        <v>0</v>
      </c>
      <c r="F1582" s="7">
        <v>0</v>
      </c>
      <c r="G1582" s="8">
        <f t="shared" ref="G1582:G1686" si="70">B1582/1000*C1582</f>
        <v>44.882710000000003</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1317515.1100000001</v>
      </c>
      <c r="D1583" s="2">
        <v>0</v>
      </c>
      <c r="E1583" s="2">
        <v>0</v>
      </c>
      <c r="F1583" s="2">
        <v>0</v>
      </c>
      <c r="G1583" s="3">
        <f t="shared" si="70"/>
        <v>2635.0302200000001</v>
      </c>
      <c r="H1583" s="3">
        <f t="shared" si="71"/>
        <v>0.11000000010244548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877714.67000000016</v>
      </c>
      <c r="D1585" s="2">
        <v>0</v>
      </c>
      <c r="E1585" s="2">
        <v>0</v>
      </c>
      <c r="F1585" s="2">
        <v>0</v>
      </c>
      <c r="G1585" s="3">
        <f t="shared" si="70"/>
        <v>3510.8586800000007</v>
      </c>
      <c r="H1585" s="3">
        <f t="shared" si="71"/>
        <v>0.32999999984167516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289639.32</v>
      </c>
      <c r="D1586" s="2">
        <v>0</v>
      </c>
      <c r="E1586" s="2">
        <v>0</v>
      </c>
      <c r="F1586" s="2">
        <v>0</v>
      </c>
      <c r="G1586" s="3">
        <f t="shared" si="70"/>
        <v>1448.1966</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290747.25</v>
      </c>
      <c r="D1587" s="2">
        <v>0</v>
      </c>
      <c r="E1587" s="2">
        <v>0</v>
      </c>
      <c r="F1587" s="2">
        <v>0</v>
      </c>
      <c r="G1587" s="3">
        <f t="shared" si="70"/>
        <v>1744.4835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4020.67</v>
      </c>
      <c r="D1588" s="2">
        <v>0</v>
      </c>
      <c r="E1588" s="2">
        <v>0</v>
      </c>
      <c r="F1588" s="2">
        <v>0</v>
      </c>
      <c r="G1588" s="3">
        <f t="shared" si="70"/>
        <v>28.144690000000001</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19132.77</v>
      </c>
      <c r="D1589" s="2">
        <v>0</v>
      </c>
      <c r="E1589" s="2">
        <v>0</v>
      </c>
      <c r="F1589" s="2">
        <v>0</v>
      </c>
      <c r="G1589" s="3">
        <f t="shared" si="70"/>
        <v>153.06216000000001</v>
      </c>
      <c r="H1589" s="3">
        <f t="shared" si="71"/>
        <v>0.22999999999956344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53090.92</v>
      </c>
      <c r="D1590" s="2">
        <v>0</v>
      </c>
      <c r="E1590" s="2">
        <v>0</v>
      </c>
      <c r="F1590" s="2">
        <v>0</v>
      </c>
      <c r="G1590" s="3">
        <f>B1590/1000*C1590</f>
        <v>477.81827999999996</v>
      </c>
      <c r="H1590" s="3">
        <f>ABS(C1590-ROUND(C1590,0))</f>
        <v>8.000000000174623E-2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68177.39</v>
      </c>
      <c r="D1591" s="2">
        <v>0</v>
      </c>
      <c r="E1591" s="2">
        <v>0</v>
      </c>
      <c r="F1591" s="2">
        <v>0</v>
      </c>
      <c r="G1591" s="3">
        <f t="shared" si="70"/>
        <v>681.77390000000003</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149570.5</v>
      </c>
      <c r="D1592" s="2">
        <v>0</v>
      </c>
      <c r="E1592" s="2">
        <v>0</v>
      </c>
      <c r="F1592" s="2">
        <v>0</v>
      </c>
      <c r="G1592" s="3">
        <f t="shared" si="70"/>
        <v>1645.2755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3335.85</v>
      </c>
      <c r="D1593" s="2">
        <v>0</v>
      </c>
      <c r="E1593" s="2">
        <v>0</v>
      </c>
      <c r="F1593" s="2">
        <v>0</v>
      </c>
      <c r="G1593" s="3">
        <f t="shared" si="70"/>
        <v>40.030200000000001</v>
      </c>
      <c r="H1593" s="3">
        <f t="shared" si="71"/>
        <v>0.15000000000009095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429378.29</v>
      </c>
      <c r="D1594" s="2">
        <v>0</v>
      </c>
      <c r="E1594" s="2">
        <v>0</v>
      </c>
      <c r="F1594" s="2">
        <v>0</v>
      </c>
      <c r="G1594" s="3">
        <f t="shared" si="70"/>
        <v>5581.9177699999991</v>
      </c>
      <c r="H1594" s="3">
        <f t="shared" si="71"/>
        <v>0.28999999997904524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10422.15</v>
      </c>
      <c r="D1601" s="2">
        <v>0</v>
      </c>
      <c r="E1601" s="2">
        <v>0</v>
      </c>
      <c r="F1601" s="2">
        <v>0</v>
      </c>
      <c r="G1601" s="3">
        <f>B1601/1000*C1601</f>
        <v>208.44299999999998</v>
      </c>
      <c r="H1601" s="3">
        <f>ABS(C1601-ROUND(C1601,0))</f>
        <v>0.1499999999996362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1251136.7399999998</v>
      </c>
      <c r="D1602" s="2">
        <v>0</v>
      </c>
      <c r="E1602" s="2">
        <v>0</v>
      </c>
      <c r="F1602" s="2">
        <v>0</v>
      </c>
      <c r="G1602" s="3">
        <f t="shared" si="70"/>
        <v>26273.871539999996</v>
      </c>
      <c r="H1602" s="3">
        <f t="shared" si="71"/>
        <v>0.26000000024214387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868833.1</v>
      </c>
      <c r="D1604" s="2">
        <v>0</v>
      </c>
      <c r="E1604" s="2">
        <v>0</v>
      </c>
      <c r="F1604" s="2">
        <v>0</v>
      </c>
      <c r="G1604" s="3">
        <f t="shared" si="70"/>
        <v>19983.1613</v>
      </c>
      <c r="H1604" s="3">
        <f t="shared" si="71"/>
        <v>9.9999999976716936E-2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287298.82</v>
      </c>
      <c r="D1605" s="2">
        <v>0</v>
      </c>
      <c r="E1605" s="2">
        <v>0</v>
      </c>
      <c r="F1605" s="2">
        <v>0</v>
      </c>
      <c r="G1605" s="3">
        <f t="shared" si="70"/>
        <v>6895.1716800000004</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283703.18</v>
      </c>
      <c r="D1606" s="2">
        <v>0</v>
      </c>
      <c r="E1606" s="2">
        <v>0</v>
      </c>
      <c r="F1606" s="2">
        <v>0</v>
      </c>
      <c r="G1606" s="3">
        <f t="shared" si="70"/>
        <v>7092.5794999999998</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3230.45</v>
      </c>
      <c r="D1607" s="2">
        <v>0</v>
      </c>
      <c r="E1607" s="2">
        <v>0</v>
      </c>
      <c r="F1607" s="2">
        <v>0</v>
      </c>
      <c r="G1607" s="3">
        <f t="shared" si="70"/>
        <v>83.991699999999994</v>
      </c>
      <c r="H1607" s="3">
        <f t="shared" si="71"/>
        <v>0.4499999999998181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19132.77</v>
      </c>
      <c r="D1608" s="2">
        <v>0</v>
      </c>
      <c r="E1608" s="2">
        <v>0</v>
      </c>
      <c r="F1608" s="2">
        <v>0</v>
      </c>
      <c r="G1608" s="3">
        <f t="shared" si="70"/>
        <v>516.58479</v>
      </c>
      <c r="H1608" s="3">
        <f t="shared" si="71"/>
        <v>0.22999999999956344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52662.92</v>
      </c>
      <c r="D1609" s="2">
        <v>0</v>
      </c>
      <c r="E1609" s="2">
        <v>0</v>
      </c>
      <c r="F1609" s="2">
        <v>0</v>
      </c>
      <c r="G1609" s="3">
        <f>B1609/1000*C1609</f>
        <v>1474.56176</v>
      </c>
      <c r="H1609" s="3">
        <f>ABS(C1609-ROUND(C1609,0))</f>
        <v>8.000000000174623E-2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70648.61</v>
      </c>
      <c r="D1610" s="2">
        <v>0</v>
      </c>
      <c r="E1610" s="2">
        <v>0</v>
      </c>
      <c r="F1610" s="2">
        <v>0</v>
      </c>
      <c r="G1610" s="3">
        <f t="shared" si="70"/>
        <v>2048.80969</v>
      </c>
      <c r="H1610" s="3">
        <f t="shared" si="71"/>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148820.5</v>
      </c>
      <c r="D1611" s="2">
        <v>0</v>
      </c>
      <c r="E1611" s="2">
        <v>0</v>
      </c>
      <c r="F1611" s="2">
        <v>0</v>
      </c>
      <c r="G1611" s="3">
        <f t="shared" si="70"/>
        <v>4464.6149999999998</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3335.85</v>
      </c>
      <c r="D1612" s="2">
        <v>0</v>
      </c>
      <c r="E1612" s="2">
        <v>0</v>
      </c>
      <c r="F1612" s="2">
        <v>0</v>
      </c>
      <c r="G1612" s="3">
        <f t="shared" si="70"/>
        <v>103.41135</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374121.49</v>
      </c>
      <c r="D1613" s="2">
        <v>0</v>
      </c>
      <c r="E1613" s="2">
        <v>0</v>
      </c>
      <c r="F1613" s="2">
        <v>0</v>
      </c>
      <c r="G1613" s="3">
        <f t="shared" si="70"/>
        <v>11971.88768</v>
      </c>
      <c r="H1613" s="3">
        <f t="shared" si="71"/>
        <v>0.48999999999068677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8182.15</v>
      </c>
      <c r="D1620" s="2">
        <v>0</v>
      </c>
      <c r="E1620" s="2">
        <v>0</v>
      </c>
      <c r="F1620" s="2">
        <v>0</v>
      </c>
      <c r="G1620" s="3">
        <f>B1620/1000*C1620</f>
        <v>319.10384999999997</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111261.08000000031</v>
      </c>
      <c r="D1621" s="2">
        <v>0</v>
      </c>
      <c r="E1621" s="2">
        <v>0</v>
      </c>
      <c r="F1621" s="2">
        <v>0</v>
      </c>
      <c r="G1621" s="3">
        <f t="shared" si="70"/>
        <v>4450.4432000000124</v>
      </c>
      <c r="H1621" s="3">
        <f t="shared" si="71"/>
        <v>8.000000030733645E-2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111261.08</v>
      </c>
      <c r="D1681" s="2">
        <v>0</v>
      </c>
      <c r="E1681" s="2">
        <v>0</v>
      </c>
      <c r="F1681" s="2">
        <v>0</v>
      </c>
      <c r="G1681" s="3">
        <f t="shared" si="70"/>
        <v>11126.108</v>
      </c>
      <c r="H1681" s="3">
        <f t="shared" si="71"/>
        <v>8.000000000174623E-2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53764.28</v>
      </c>
      <c r="D1683" s="2">
        <v>0</v>
      </c>
      <c r="E1683" s="2">
        <v>0</v>
      </c>
      <c r="F1683" s="2">
        <v>0</v>
      </c>
      <c r="G1683" s="3">
        <f t="shared" si="70"/>
        <v>5483.9565599999996</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55256.800000000003</v>
      </c>
      <c r="D1684" s="2">
        <v>0</v>
      </c>
      <c r="E1684" s="2">
        <v>0</v>
      </c>
      <c r="F1684" s="2">
        <v>0</v>
      </c>
      <c r="G1684" s="3">
        <f t="shared" si="70"/>
        <v>5691.4503999999997</v>
      </c>
      <c r="H1684" s="3">
        <f t="shared" si="71"/>
        <v>0.19999999999708962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2240</v>
      </c>
      <c r="D1686" s="14">
        <v>0</v>
      </c>
      <c r="E1686" s="14">
        <v>0</v>
      </c>
      <c r="F1686" s="14">
        <v>0</v>
      </c>
      <c r="G1686" s="15">
        <f t="shared" si="70"/>
        <v>235.2</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27861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1257838.51</v>
      </c>
      <c r="I17" s="275">
        <f>'PR-RAS'!E6</f>
        <v>1487793.68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1005639.89</v>
      </c>
      <c r="I18" s="275">
        <f>'PR-RAS'!E152</f>
        <v>1148612.6300000001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79485.030000000203</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8750.9900000002235</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4706676.8600000003</v>
      </c>
      <c r="I22" s="275">
        <f>BILANCA!E7</f>
        <v>4928846.3299999991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164665.29</v>
      </c>
      <c r="I23" s="275">
        <f>BILANCA!E69</f>
        <v>217126.16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44882.71</v>
      </c>
      <c r="I24" s="275">
        <f>BILANCA!E177</f>
        <v>111261.07999999999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4826459.4400000004</v>
      </c>
      <c r="I25" s="275">
        <f>BILANCA!E251</f>
        <v>5034711.41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282291.88</v>
      </c>
      <c r="I27" s="275">
        <f>'RAS-funkcijski'!E5</f>
        <v>361594.18000000005</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49857.64</v>
      </c>
      <c r="I28" s="275">
        <f>'RAS-funkcijski'!E35</f>
        <v>44744.67</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14247.13</v>
      </c>
      <c r="I29" s="275">
        <f>'RAS-funkcijski'!E88</f>
        <v>13136.14</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30359.87</v>
      </c>
      <c r="I30" s="275">
        <f>'RAS-funkcijski'!E114</f>
        <v>19742.330000000002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1237953.8100000003</v>
      </c>
      <c r="I31" s="275">
        <f>'RAS-funkcijski'!E141</f>
        <v>1308048.7900000003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44882.71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111261.08000000031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111261.08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3"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1257838.51</v>
      </c>
      <c r="E6" s="60">
        <f>E7+E43+E49+E82+E106+E125+E134+E140</f>
        <v>1487793.68</v>
      </c>
      <c r="F6" s="45">
        <f t="shared" ref="F6:F132" si="0">IF(D6&lt;&gt;0,IF(E6/D6&gt;=100,"&gt;&gt;100",E6/D6*100),"-")</f>
        <v>118.28177211715357</v>
      </c>
    </row>
    <row r="7" spans="1:24" ht="12.75" customHeight="1" x14ac:dyDescent="0.2">
      <c r="A7" s="63">
        <v>61</v>
      </c>
      <c r="B7" s="220" t="s">
        <v>17</v>
      </c>
      <c r="C7" s="247" t="s">
        <v>18</v>
      </c>
      <c r="D7" s="60">
        <f>D8+D17+D23+D29+D36+D39</f>
        <v>343078.42000000004</v>
      </c>
      <c r="E7" s="60">
        <f>E8+E17+E23+E29+E36+E39</f>
        <v>387786.54</v>
      </c>
      <c r="F7" s="45">
        <f t="shared" si="0"/>
        <v>113.03145793897498</v>
      </c>
    </row>
    <row r="8" spans="1:24" ht="12.75" customHeight="1" x14ac:dyDescent="0.2">
      <c r="A8" s="63">
        <v>611</v>
      </c>
      <c r="B8" s="220" t="s">
        <v>19</v>
      </c>
      <c r="C8" s="247" t="s">
        <v>20</v>
      </c>
      <c r="D8" s="60">
        <f>SUM(D9:D14)-D15-D16</f>
        <v>321033.38000000006</v>
      </c>
      <c r="E8" s="60">
        <f>SUM(E9:E14)-E15-E16</f>
        <v>362621.51999999996</v>
      </c>
      <c r="F8" s="45">
        <f t="shared" si="0"/>
        <v>112.95445975119469</v>
      </c>
    </row>
    <row r="9" spans="1:24" ht="12.75" customHeight="1" x14ac:dyDescent="0.2">
      <c r="A9" s="63">
        <v>6111</v>
      </c>
      <c r="B9" s="65" t="s">
        <v>21</v>
      </c>
      <c r="C9" s="247" t="s">
        <v>22</v>
      </c>
      <c r="D9" s="194">
        <v>322190.2</v>
      </c>
      <c r="E9" s="194">
        <v>386048.28</v>
      </c>
      <c r="F9" s="45">
        <f t="shared" si="0"/>
        <v>119.81999452497314</v>
      </c>
    </row>
    <row r="10" spans="1:24" ht="12.75" customHeight="1" x14ac:dyDescent="0.2">
      <c r="A10" s="63">
        <v>6112</v>
      </c>
      <c r="B10" s="65" t="s">
        <v>23</v>
      </c>
      <c r="C10" s="247" t="s">
        <v>24</v>
      </c>
      <c r="D10" s="194">
        <v>35856.400000000001</v>
      </c>
      <c r="E10" s="194">
        <v>36041.31</v>
      </c>
      <c r="F10" s="45">
        <f t="shared" si="0"/>
        <v>100.51569594270478</v>
      </c>
    </row>
    <row r="11" spans="1:24" ht="12.75" customHeight="1" x14ac:dyDescent="0.2">
      <c r="A11" s="63">
        <v>6113</v>
      </c>
      <c r="B11" s="65" t="s">
        <v>25</v>
      </c>
      <c r="C11" s="247" t="s">
        <v>26</v>
      </c>
      <c r="D11" s="194">
        <v>7845.94</v>
      </c>
      <c r="E11" s="194">
        <v>9693.0400000000009</v>
      </c>
      <c r="F11" s="45">
        <f t="shared" si="0"/>
        <v>123.54211222619598</v>
      </c>
    </row>
    <row r="12" spans="1:24" ht="12.75" customHeight="1" x14ac:dyDescent="0.2">
      <c r="A12" s="63">
        <v>6114</v>
      </c>
      <c r="B12" s="65" t="s">
        <v>27</v>
      </c>
      <c r="C12" s="247" t="s">
        <v>28</v>
      </c>
      <c r="D12" s="194">
        <v>1725.09</v>
      </c>
      <c r="E12" s="194">
        <v>1486.47</v>
      </c>
      <c r="F12" s="45">
        <f t="shared" si="0"/>
        <v>86.167678208093506</v>
      </c>
    </row>
    <row r="13" spans="1:24" ht="12.75" customHeight="1" x14ac:dyDescent="0.2">
      <c r="A13" s="63">
        <v>6115</v>
      </c>
      <c r="B13" s="65" t="s">
        <v>29</v>
      </c>
      <c r="C13" s="247" t="s">
        <v>30</v>
      </c>
      <c r="D13" s="194">
        <v>14739.04</v>
      </c>
      <c r="E13" s="194">
        <v>17146.669999999998</v>
      </c>
      <c r="F13" s="45">
        <f t="shared" si="0"/>
        <v>116.3350530292339</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61323.29</v>
      </c>
      <c r="E15" s="194">
        <v>87794.25</v>
      </c>
      <c r="F15" s="45">
        <f t="shared" si="0"/>
        <v>143.16624238523406</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17950.810000000001</v>
      </c>
      <c r="E23" s="60">
        <f t="shared" si="2"/>
        <v>20459.45</v>
      </c>
      <c r="F23" s="45">
        <f t="shared" si="0"/>
        <v>113.97507967607032</v>
      </c>
    </row>
    <row r="24" spans="1:6" ht="12.75" customHeight="1" x14ac:dyDescent="0.2">
      <c r="A24" s="63">
        <v>6131</v>
      </c>
      <c r="B24" s="65" t="s">
        <v>51</v>
      </c>
      <c r="C24" s="247" t="s">
        <v>52</v>
      </c>
      <c r="D24" s="194">
        <v>642.36</v>
      </c>
      <c r="E24" s="194">
        <v>4685.83</v>
      </c>
      <c r="F24" s="45">
        <f t="shared" si="0"/>
        <v>729.47101313904966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17308.45</v>
      </c>
      <c r="E27" s="194">
        <v>15773.62</v>
      </c>
      <c r="F27" s="45">
        <f t="shared" si="0"/>
        <v>91.132481533586201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4094.23</v>
      </c>
      <c r="E29" s="60">
        <f>SUM(E30:E35)</f>
        <v>4705.57</v>
      </c>
      <c r="F29" s="45">
        <f t="shared" si="0"/>
        <v>114.93174540756137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4094.23</v>
      </c>
      <c r="E31" s="194">
        <v>4705.57</v>
      </c>
      <c r="F31" s="45">
        <f t="shared" si="0"/>
        <v>114.93174540756137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667838.01</v>
      </c>
      <c r="E49" s="60">
        <f>E50+E53+E58+E61+E64+E68+E71+E74+E77</f>
        <v>798392.47</v>
      </c>
      <c r="F49" s="45">
        <f t="shared" si="0"/>
        <v>119.54882142751953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566340.63</v>
      </c>
      <c r="E58" s="60">
        <f t="shared" si="9"/>
        <v>274011.26</v>
      </c>
      <c r="F58" s="45">
        <f t="shared" si="0"/>
        <v>48.382765686438567</v>
      </c>
    </row>
    <row r="59" spans="1:6" ht="24" x14ac:dyDescent="0.2">
      <c r="A59" s="63">
        <v>6331</v>
      </c>
      <c r="B59" s="65" t="s">
        <v>121</v>
      </c>
      <c r="C59" s="247" t="s">
        <v>122</v>
      </c>
      <c r="D59" s="194">
        <v>475537.6</v>
      </c>
      <c r="E59" s="194">
        <v>101701</v>
      </c>
      <c r="F59" s="45">
        <f t="shared" si="0"/>
        <v>21.386531790546112</v>
      </c>
    </row>
    <row r="60" spans="1:6" ht="24" x14ac:dyDescent="0.2">
      <c r="A60" s="63">
        <v>6332</v>
      </c>
      <c r="B60" s="65" t="s">
        <v>123</v>
      </c>
      <c r="C60" s="247" t="s">
        <v>124</v>
      </c>
      <c r="D60" s="194">
        <v>90803.03</v>
      </c>
      <c r="E60" s="194">
        <v>172310.26</v>
      </c>
      <c r="F60" s="45">
        <f t="shared" si="0"/>
        <v>189.76267642170092</v>
      </c>
    </row>
    <row r="61" spans="1:6" ht="12.75" customHeight="1" x14ac:dyDescent="0.2">
      <c r="A61" s="63">
        <v>634</v>
      </c>
      <c r="B61" s="65" t="s">
        <v>125</v>
      </c>
      <c r="C61" s="247" t="s">
        <v>126</v>
      </c>
      <c r="D61" s="60">
        <f t="shared" ref="D61:E61" si="10">SUM(D62:D63)</f>
        <v>51991.6</v>
      </c>
      <c r="E61" s="60">
        <f t="shared" si="10"/>
        <v>61879.76</v>
      </c>
      <c r="F61" s="45">
        <f t="shared" si="0"/>
        <v>119.01876456966124</v>
      </c>
    </row>
    <row r="62" spans="1:6" ht="12.75" customHeight="1" x14ac:dyDescent="0.2">
      <c r="A62" s="63">
        <v>6341</v>
      </c>
      <c r="B62" s="65" t="s">
        <v>127</v>
      </c>
      <c r="C62" s="247" t="s">
        <v>128</v>
      </c>
      <c r="D62" s="194">
        <v>5991.6</v>
      </c>
      <c r="E62" s="194">
        <v>6879.76</v>
      </c>
      <c r="F62" s="45">
        <f t="shared" si="0"/>
        <v>114.82341945390213</v>
      </c>
    </row>
    <row r="63" spans="1:6" ht="12.75" customHeight="1" x14ac:dyDescent="0.2">
      <c r="A63" s="63">
        <v>6342</v>
      </c>
      <c r="B63" s="65" t="s">
        <v>129</v>
      </c>
      <c r="C63" s="247" t="s">
        <v>130</v>
      </c>
      <c r="D63" s="194">
        <v>46000</v>
      </c>
      <c r="E63" s="194">
        <v>55000</v>
      </c>
      <c r="F63" s="45">
        <f t="shared" si="0"/>
        <v>119.56521739130434</v>
      </c>
    </row>
    <row r="64" spans="1:6" ht="24" x14ac:dyDescent="0.2">
      <c r="A64" s="63">
        <v>635</v>
      </c>
      <c r="B64" s="65" t="s">
        <v>131</v>
      </c>
      <c r="C64" s="247" t="s">
        <v>132</v>
      </c>
      <c r="D64" s="60">
        <f>SUM(D65:D67)</f>
        <v>10902.25</v>
      </c>
      <c r="E64" s="60">
        <f>SUM(E65:E67)</f>
        <v>379240.13999999996</v>
      </c>
      <c r="F64" s="45">
        <f t="shared" si="0"/>
        <v>3478.5492902841147</v>
      </c>
    </row>
    <row r="65" spans="1:6" ht="12.75" customHeight="1" x14ac:dyDescent="0.2">
      <c r="A65" s="63">
        <v>6351</v>
      </c>
      <c r="B65" s="65" t="s">
        <v>133</v>
      </c>
      <c r="C65" s="247" t="s">
        <v>134</v>
      </c>
      <c r="D65" s="194">
        <v>10902.25</v>
      </c>
      <c r="E65" s="194">
        <v>11427.17</v>
      </c>
      <c r="F65" s="45">
        <f t="shared" si="0"/>
        <v>104.81478593868239</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367812.97</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38603.53</v>
      </c>
      <c r="E74" s="60">
        <f t="shared" si="13"/>
        <v>83261.31</v>
      </c>
      <c r="F74" s="45">
        <f t="shared" si="0"/>
        <v>215.68315125585667</v>
      </c>
    </row>
    <row r="75" spans="1:6" ht="12.75" customHeight="1" x14ac:dyDescent="0.2">
      <c r="A75" s="63" t="s">
        <v>153</v>
      </c>
      <c r="B75" s="65" t="s">
        <v>154</v>
      </c>
      <c r="C75" s="247" t="s">
        <v>153</v>
      </c>
      <c r="D75" s="194">
        <v>36296.239999999998</v>
      </c>
      <c r="E75" s="194">
        <v>83261.31</v>
      </c>
      <c r="F75" s="45">
        <f t="shared" si="0"/>
        <v>229.39376089644549</v>
      </c>
    </row>
    <row r="76" spans="1:6" ht="12.75" customHeight="1" x14ac:dyDescent="0.2">
      <c r="A76" s="63" t="s">
        <v>155</v>
      </c>
      <c r="B76" s="65" t="s">
        <v>156</v>
      </c>
      <c r="C76" s="247" t="s">
        <v>155</v>
      </c>
      <c r="D76" s="194">
        <v>2307.29</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165747.83000000002</v>
      </c>
      <c r="E82" s="60">
        <f t="shared" si="15"/>
        <v>142639.22</v>
      </c>
      <c r="F82" s="45">
        <f t="shared" si="0"/>
        <v>86.057971317030209</v>
      </c>
    </row>
    <row r="83" spans="1:6" ht="12.75" customHeight="1" x14ac:dyDescent="0.2">
      <c r="A83" s="63">
        <v>641</v>
      </c>
      <c r="B83" s="64" t="s">
        <v>169</v>
      </c>
      <c r="C83" s="247" t="s">
        <v>170</v>
      </c>
      <c r="D83" s="60">
        <f t="shared" ref="D83:E83" si="16">SUM(D84:D90)</f>
        <v>118.06</v>
      </c>
      <c r="E83" s="60">
        <f t="shared" si="16"/>
        <v>19.82</v>
      </c>
      <c r="F83" s="45">
        <f t="shared" si="0"/>
        <v>16.788073860748774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118.06</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19.82</v>
      </c>
      <c r="F90" s="45" t="str">
        <f t="shared" si="0"/>
        <v>-</v>
      </c>
    </row>
    <row r="91" spans="1:6" ht="12.75" customHeight="1" x14ac:dyDescent="0.2">
      <c r="A91" s="63">
        <v>642</v>
      </c>
      <c r="B91" s="64" t="s">
        <v>185</v>
      </c>
      <c r="C91" s="247" t="s">
        <v>186</v>
      </c>
      <c r="D91" s="60">
        <f t="shared" ref="D91:E91" si="17">SUM(D92:D97)</f>
        <v>165629.77000000002</v>
      </c>
      <c r="E91" s="60">
        <f t="shared" si="17"/>
        <v>142619.4</v>
      </c>
      <c r="F91" s="45">
        <f t="shared" si="0"/>
        <v>86.107346523514451</v>
      </c>
    </row>
    <row r="92" spans="1:6" ht="12.75" customHeight="1" x14ac:dyDescent="0.2">
      <c r="A92" s="63">
        <v>6421</v>
      </c>
      <c r="B92" s="64" t="s">
        <v>187</v>
      </c>
      <c r="C92" s="247" t="s">
        <v>188</v>
      </c>
      <c r="D92" s="194">
        <v>1911.89</v>
      </c>
      <c r="E92" s="194"/>
      <c r="F92" s="45">
        <f t="shared" si="0"/>
        <v>0</v>
      </c>
    </row>
    <row r="93" spans="1:6" ht="12.75" customHeight="1" x14ac:dyDescent="0.2">
      <c r="A93" s="63">
        <v>6422</v>
      </c>
      <c r="B93" s="64" t="s">
        <v>189</v>
      </c>
      <c r="C93" s="247" t="s">
        <v>190</v>
      </c>
      <c r="D93" s="194">
        <v>18114.93</v>
      </c>
      <c r="E93" s="194">
        <v>15285.94</v>
      </c>
      <c r="F93" s="45">
        <f t="shared" si="0"/>
        <v>84.383102777653576</v>
      </c>
    </row>
    <row r="94" spans="1:6" ht="12.75" customHeight="1" x14ac:dyDescent="0.2">
      <c r="A94" s="63">
        <v>6423</v>
      </c>
      <c r="B94" s="64" t="s">
        <v>191</v>
      </c>
      <c r="C94" s="247" t="s">
        <v>192</v>
      </c>
      <c r="D94" s="194">
        <v>145602.95000000001</v>
      </c>
      <c r="E94" s="194">
        <v>127333.46</v>
      </c>
      <c r="F94" s="45">
        <f t="shared" si="0"/>
        <v>87.452527575849246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80584.489999999991</v>
      </c>
      <c r="E106" s="60">
        <f>E107+E112+E120+E124</f>
        <v>158486.46</v>
      </c>
      <c r="F106" s="45">
        <f t="shared" si="0"/>
        <v>196.67117084193251</v>
      </c>
    </row>
    <row r="107" spans="1:6" ht="12.75" customHeight="1" x14ac:dyDescent="0.2">
      <c r="A107" s="63">
        <v>651</v>
      </c>
      <c r="B107" s="64" t="s">
        <v>217</v>
      </c>
      <c r="C107" s="247" t="s">
        <v>218</v>
      </c>
      <c r="D107" s="60">
        <f t="shared" ref="D107:E107" si="19">SUM(D108:D111)</f>
        <v>11804.5</v>
      </c>
      <c r="E107" s="60">
        <f t="shared" si="19"/>
        <v>11660.57</v>
      </c>
      <c r="F107" s="45">
        <f t="shared" si="0"/>
        <v>98.780719217247665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11572.26</v>
      </c>
      <c r="E109" s="194">
        <v>11554.4</v>
      </c>
      <c r="F109" s="45">
        <f t="shared" si="0"/>
        <v>99.845665410213741</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232.24</v>
      </c>
      <c r="E111" s="194">
        <v>106.17</v>
      </c>
      <c r="F111" s="45">
        <f t="shared" si="0"/>
        <v>45.715638994143987</v>
      </c>
    </row>
    <row r="112" spans="1:6" ht="12.75" customHeight="1" x14ac:dyDescent="0.2">
      <c r="A112" s="63">
        <v>652</v>
      </c>
      <c r="B112" s="64" t="s">
        <v>227</v>
      </c>
      <c r="C112" s="247" t="s">
        <v>228</v>
      </c>
      <c r="D112" s="60">
        <f t="shared" ref="D112:E112" si="20">SUM(D113:D119)</f>
        <v>49815.979999999996</v>
      </c>
      <c r="E112" s="60">
        <f t="shared" si="20"/>
        <v>129408.37</v>
      </c>
      <c r="F112" s="45">
        <f t="shared" si="0"/>
        <v>259.77280784198166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148.38999999999999</v>
      </c>
      <c r="E114" s="194"/>
      <c r="F114" s="45">
        <f t="shared" si="0"/>
        <v>0</v>
      </c>
    </row>
    <row r="115" spans="1:6" ht="12.75" customHeight="1" x14ac:dyDescent="0.2">
      <c r="A115" s="63">
        <v>6524</v>
      </c>
      <c r="B115" s="64" t="s">
        <v>233</v>
      </c>
      <c r="C115" s="247" t="s">
        <v>234</v>
      </c>
      <c r="D115" s="194">
        <v>49079.06</v>
      </c>
      <c r="E115" s="194">
        <v>129300.58</v>
      </c>
      <c r="F115" s="45">
        <f t="shared" si="0"/>
        <v>263.4536602779271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588.53</v>
      </c>
      <c r="E117" s="194">
        <v>107.79</v>
      </c>
      <c r="F117" s="45">
        <f t="shared" si="0"/>
        <v>18.315124122814471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18964.009999999998</v>
      </c>
      <c r="E120" s="60">
        <f t="shared" si="21"/>
        <v>17417.52</v>
      </c>
      <c r="F120" s="45">
        <f t="shared" si="0"/>
        <v>91.845131910392368</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18964.009999999998</v>
      </c>
      <c r="E122" s="194">
        <v>17417.52</v>
      </c>
      <c r="F122" s="45">
        <f t="shared" si="0"/>
        <v>91.845131910392368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589.76</v>
      </c>
      <c r="E125" s="60">
        <f t="shared" si="22"/>
        <v>488.99</v>
      </c>
      <c r="F125" s="45">
        <f t="shared" si="0"/>
        <v>82.913388497015745</v>
      </c>
    </row>
    <row r="126" spans="1:6" ht="12.75" customHeight="1" x14ac:dyDescent="0.2">
      <c r="A126" s="63">
        <v>661</v>
      </c>
      <c r="B126" s="65" t="s">
        <v>255</v>
      </c>
      <c r="C126" s="247" t="s">
        <v>256</v>
      </c>
      <c r="D126" s="60">
        <f t="shared" ref="D126:E126" si="23">SUM(D127:D128)</f>
        <v>589.76</v>
      </c>
      <c r="E126" s="60">
        <f t="shared" si="23"/>
        <v>488.99</v>
      </c>
      <c r="F126" s="45">
        <f t="shared" si="0"/>
        <v>82.913388497015745</v>
      </c>
    </row>
    <row r="127" spans="1:6" ht="12.75" customHeight="1" x14ac:dyDescent="0.2">
      <c r="A127" s="63">
        <v>6614</v>
      </c>
      <c r="B127" s="65" t="s">
        <v>257</v>
      </c>
      <c r="C127" s="247" t="s">
        <v>258</v>
      </c>
      <c r="D127" s="194">
        <v>589.76</v>
      </c>
      <c r="E127" s="194">
        <v>488.99</v>
      </c>
      <c r="F127" s="45">
        <f t="shared" si="0"/>
        <v>82.913388497015745</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1005639.89</v>
      </c>
      <c r="E152" s="60">
        <f>E153+E164+E202+E221+E230+E262+E273</f>
        <v>1148612.6300000001</v>
      </c>
      <c r="F152" s="45">
        <f t="shared" si="26"/>
        <v>114.21709116968302</v>
      </c>
    </row>
    <row r="153" spans="1:6" ht="12.75" customHeight="1" x14ac:dyDescent="0.2">
      <c r="A153" s="63">
        <v>31</v>
      </c>
      <c r="B153" s="64" t="s">
        <v>308</v>
      </c>
      <c r="C153" s="247" t="s">
        <v>309</v>
      </c>
      <c r="D153" s="60">
        <f t="shared" ref="D153:E153" si="30">D154+D159+D160</f>
        <v>196904.13</v>
      </c>
      <c r="E153" s="60">
        <f t="shared" si="30"/>
        <v>287498.30000000005</v>
      </c>
      <c r="F153" s="45">
        <f t="shared" si="26"/>
        <v>146.00927872868894</v>
      </c>
    </row>
    <row r="154" spans="1:6" ht="12.75" customHeight="1" x14ac:dyDescent="0.2">
      <c r="A154" s="63">
        <v>311</v>
      </c>
      <c r="B154" s="64" t="s">
        <v>310</v>
      </c>
      <c r="C154" s="247" t="s">
        <v>311</v>
      </c>
      <c r="D154" s="60">
        <f t="shared" ref="D154:E154" si="31">SUM(D155:D158)</f>
        <v>163608.67000000001</v>
      </c>
      <c r="E154" s="60">
        <f t="shared" si="31"/>
        <v>240809.42</v>
      </c>
      <c r="F154" s="45">
        <f t="shared" si="26"/>
        <v>147.18622185486871</v>
      </c>
    </row>
    <row r="155" spans="1:6" ht="12.75" customHeight="1" x14ac:dyDescent="0.2">
      <c r="A155" s="63">
        <v>3111</v>
      </c>
      <c r="B155" s="64" t="s">
        <v>312</v>
      </c>
      <c r="C155" s="247" t="s">
        <v>313</v>
      </c>
      <c r="D155" s="194">
        <v>163608.67000000001</v>
      </c>
      <c r="E155" s="194">
        <v>240809.42</v>
      </c>
      <c r="F155" s="45">
        <f t="shared" si="26"/>
        <v>147.18622185486871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6300</v>
      </c>
      <c r="E159" s="194">
        <v>6955.32</v>
      </c>
      <c r="F159" s="45">
        <f t="shared" si="26"/>
        <v>110.40190476190477</v>
      </c>
    </row>
    <row r="160" spans="1:6" ht="12.75" customHeight="1" x14ac:dyDescent="0.2">
      <c r="A160" s="63">
        <v>313</v>
      </c>
      <c r="B160" s="65" t="s">
        <v>322</v>
      </c>
      <c r="C160" s="247" t="s">
        <v>323</v>
      </c>
      <c r="D160" s="60">
        <f t="shared" ref="D160:E160" si="32">SUM(D161:D163)</f>
        <v>26995.46</v>
      </c>
      <c r="E160" s="60">
        <f t="shared" si="32"/>
        <v>39733.56</v>
      </c>
      <c r="F160" s="45">
        <f t="shared" si="26"/>
        <v>147.18608240052217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26995.46</v>
      </c>
      <c r="E162" s="194">
        <v>39733.56</v>
      </c>
      <c r="F162" s="45">
        <f t="shared" si="26"/>
        <v>147.18608240052217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328095.56999999995</v>
      </c>
      <c r="E164" s="60">
        <f>E165+E170+E178+E188+E189+E194</f>
        <v>293925.74</v>
      </c>
      <c r="F164" s="45">
        <f t="shared" si="26"/>
        <v>89.585403423764618</v>
      </c>
    </row>
    <row r="165" spans="1:6" ht="12.75" customHeight="1" x14ac:dyDescent="0.2">
      <c r="A165" s="63">
        <v>321</v>
      </c>
      <c r="B165" s="64" t="s">
        <v>332</v>
      </c>
      <c r="C165" s="247" t="s">
        <v>333</v>
      </c>
      <c r="D165" s="60">
        <f t="shared" ref="D165:E165" si="33">SUM(D166:D169)</f>
        <v>7579.17</v>
      </c>
      <c r="E165" s="60">
        <f t="shared" si="33"/>
        <v>9258.7099999999991</v>
      </c>
      <c r="F165" s="45">
        <f t="shared" si="26"/>
        <v>122.15994627380043</v>
      </c>
    </row>
    <row r="166" spans="1:6" ht="12.75" customHeight="1" x14ac:dyDescent="0.2">
      <c r="A166" s="63">
        <v>3211</v>
      </c>
      <c r="B166" s="64" t="s">
        <v>334</v>
      </c>
      <c r="C166" s="247" t="s">
        <v>335</v>
      </c>
      <c r="D166" s="194">
        <v>0</v>
      </c>
      <c r="E166" s="194">
        <v>815</v>
      </c>
      <c r="F166" s="45" t="str">
        <f t="shared" si="26"/>
        <v>-</v>
      </c>
    </row>
    <row r="167" spans="1:6" ht="12.75" customHeight="1" x14ac:dyDescent="0.2">
      <c r="A167" s="63">
        <v>3212</v>
      </c>
      <c r="B167" s="64" t="s">
        <v>336</v>
      </c>
      <c r="C167" s="247" t="s">
        <v>337</v>
      </c>
      <c r="D167" s="194">
        <v>5863.17</v>
      </c>
      <c r="E167" s="194">
        <v>7582.71</v>
      </c>
      <c r="F167" s="45">
        <f t="shared" si="26"/>
        <v>129.32782095692261</v>
      </c>
    </row>
    <row r="168" spans="1:6" ht="12.75" customHeight="1" x14ac:dyDescent="0.2">
      <c r="A168" s="63">
        <v>3213</v>
      </c>
      <c r="B168" s="64" t="s">
        <v>338</v>
      </c>
      <c r="C168" s="247" t="s">
        <v>339</v>
      </c>
      <c r="D168" s="194">
        <v>0</v>
      </c>
      <c r="E168" s="194">
        <v>640</v>
      </c>
      <c r="F168" s="45" t="str">
        <f t="shared" si="26"/>
        <v>-</v>
      </c>
    </row>
    <row r="169" spans="1:6" ht="12.75" customHeight="1" x14ac:dyDescent="0.2">
      <c r="A169" s="63">
        <v>3214</v>
      </c>
      <c r="B169" s="64" t="s">
        <v>340</v>
      </c>
      <c r="C169" s="247" t="s">
        <v>341</v>
      </c>
      <c r="D169" s="194">
        <v>1716</v>
      </c>
      <c r="E169" s="194">
        <v>221</v>
      </c>
      <c r="F169" s="45">
        <f t="shared" si="26"/>
        <v>12.878787878787879</v>
      </c>
    </row>
    <row r="170" spans="1:6" ht="12.75" customHeight="1" x14ac:dyDescent="0.2">
      <c r="A170" s="63">
        <v>322</v>
      </c>
      <c r="B170" s="64" t="s">
        <v>342</v>
      </c>
      <c r="C170" s="247" t="s">
        <v>343</v>
      </c>
      <c r="D170" s="60">
        <f t="shared" ref="D170:E170" si="34">SUM(D171:D177)</f>
        <v>76149.290000000008</v>
      </c>
      <c r="E170" s="60">
        <f t="shared" si="34"/>
        <v>60971.710000000006</v>
      </c>
      <c r="F170" s="45">
        <f t="shared" si="26"/>
        <v>80.068651986118326</v>
      </c>
    </row>
    <row r="171" spans="1:6" ht="12.75" customHeight="1" x14ac:dyDescent="0.2">
      <c r="A171" s="63">
        <v>3221</v>
      </c>
      <c r="B171" s="64" t="s">
        <v>344</v>
      </c>
      <c r="C171" s="247" t="s">
        <v>345</v>
      </c>
      <c r="D171" s="194">
        <v>4532.32</v>
      </c>
      <c r="E171" s="194">
        <v>3450.64</v>
      </c>
      <c r="F171" s="45">
        <f t="shared" si="26"/>
        <v>76.134077028982944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31266.82</v>
      </c>
      <c r="E173" s="194">
        <v>33447.050000000003</v>
      </c>
      <c r="F173" s="45">
        <f t="shared" si="26"/>
        <v>106.97298286170454</v>
      </c>
    </row>
    <row r="174" spans="1:6" ht="12.75" customHeight="1" x14ac:dyDescent="0.2">
      <c r="A174" s="63">
        <v>3224</v>
      </c>
      <c r="B174" s="65" t="s">
        <v>350</v>
      </c>
      <c r="C174" s="247" t="s">
        <v>351</v>
      </c>
      <c r="D174" s="194">
        <v>24154.77</v>
      </c>
      <c r="E174" s="194">
        <v>18388.03</v>
      </c>
      <c r="F174" s="45">
        <f t="shared" si="26"/>
        <v>76.125874930707255</v>
      </c>
    </row>
    <row r="175" spans="1:6" ht="12.75" customHeight="1" x14ac:dyDescent="0.2">
      <c r="A175" s="63">
        <v>3225</v>
      </c>
      <c r="B175" s="65" t="s">
        <v>352</v>
      </c>
      <c r="C175" s="247" t="s">
        <v>353</v>
      </c>
      <c r="D175" s="194">
        <v>15687.11</v>
      </c>
      <c r="E175" s="194">
        <v>5088.9399999999996</v>
      </c>
      <c r="F175" s="45">
        <f t="shared" si="26"/>
        <v>32.440264650404053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508.27</v>
      </c>
      <c r="E177" s="194">
        <v>597.04999999999995</v>
      </c>
      <c r="F177" s="45">
        <f t="shared" si="26"/>
        <v>117.4670942609243</v>
      </c>
    </row>
    <row r="178" spans="1:6" ht="12.75" customHeight="1" x14ac:dyDescent="0.2">
      <c r="A178" s="63">
        <v>323</v>
      </c>
      <c r="B178" s="65" t="s">
        <v>358</v>
      </c>
      <c r="C178" s="247" t="s">
        <v>359</v>
      </c>
      <c r="D178" s="60">
        <f t="shared" ref="D178:E178" si="35">SUM(D179:D187)</f>
        <v>211971.61999999997</v>
      </c>
      <c r="E178" s="60">
        <f t="shared" si="35"/>
        <v>163053.49</v>
      </c>
      <c r="F178" s="45">
        <f t="shared" si="26"/>
        <v>76.922321016370034</v>
      </c>
    </row>
    <row r="179" spans="1:6" ht="12.75" customHeight="1" x14ac:dyDescent="0.2">
      <c r="A179" s="63">
        <v>3231</v>
      </c>
      <c r="B179" s="65" t="s">
        <v>360</v>
      </c>
      <c r="C179" s="247" t="s">
        <v>361</v>
      </c>
      <c r="D179" s="194">
        <v>3558.94</v>
      </c>
      <c r="E179" s="194">
        <v>3816.83</v>
      </c>
      <c r="F179" s="45">
        <f t="shared" si="26"/>
        <v>107.2462587174833</v>
      </c>
    </row>
    <row r="180" spans="1:6" ht="12.75" customHeight="1" x14ac:dyDescent="0.2">
      <c r="A180" s="63">
        <v>3232</v>
      </c>
      <c r="B180" s="65" t="s">
        <v>362</v>
      </c>
      <c r="C180" s="247" t="s">
        <v>363</v>
      </c>
      <c r="D180" s="194">
        <v>128465.52</v>
      </c>
      <c r="E180" s="194">
        <v>48893.38</v>
      </c>
      <c r="F180" s="45">
        <f t="shared" si="26"/>
        <v>38.059535352365366</v>
      </c>
    </row>
    <row r="181" spans="1:6" ht="12.75" customHeight="1" x14ac:dyDescent="0.2">
      <c r="A181" s="63">
        <v>3233</v>
      </c>
      <c r="B181" s="65" t="s">
        <v>364</v>
      </c>
      <c r="C181" s="247" t="s">
        <v>365</v>
      </c>
      <c r="D181" s="194">
        <v>7734.29</v>
      </c>
      <c r="E181" s="194">
        <v>8073.74</v>
      </c>
      <c r="F181" s="45">
        <f t="shared" si="26"/>
        <v>104.3888967183801</v>
      </c>
    </row>
    <row r="182" spans="1:6" ht="12.75" customHeight="1" x14ac:dyDescent="0.2">
      <c r="A182" s="63">
        <v>3234</v>
      </c>
      <c r="B182" s="65" t="s">
        <v>366</v>
      </c>
      <c r="C182" s="247" t="s">
        <v>367</v>
      </c>
      <c r="D182" s="194">
        <v>25816.67</v>
      </c>
      <c r="E182" s="194">
        <v>28244.33</v>
      </c>
      <c r="F182" s="45">
        <f t="shared" si="26"/>
        <v>109.40345908283294</v>
      </c>
    </row>
    <row r="183" spans="1:6" ht="12.75" customHeight="1" x14ac:dyDescent="0.2">
      <c r="A183" s="63">
        <v>3235</v>
      </c>
      <c r="B183" s="64" t="s">
        <v>368</v>
      </c>
      <c r="C183" s="247" t="s">
        <v>369</v>
      </c>
      <c r="D183" s="194">
        <v>3453.49</v>
      </c>
      <c r="E183" s="194">
        <v>5042.9799999999996</v>
      </c>
      <c r="F183" s="45">
        <f t="shared" si="26"/>
        <v>146.02561466806043</v>
      </c>
    </row>
    <row r="184" spans="1:6" ht="12.75" customHeight="1" x14ac:dyDescent="0.2">
      <c r="A184" s="63">
        <v>3236</v>
      </c>
      <c r="B184" s="64" t="s">
        <v>370</v>
      </c>
      <c r="C184" s="247" t="s">
        <v>371</v>
      </c>
      <c r="D184" s="194">
        <v>5529.24</v>
      </c>
      <c r="E184" s="194">
        <v>5923.46</v>
      </c>
      <c r="F184" s="45">
        <f t="shared" si="26"/>
        <v>107.12973211508272</v>
      </c>
    </row>
    <row r="185" spans="1:6" ht="12.75" customHeight="1" x14ac:dyDescent="0.2">
      <c r="A185" s="63">
        <v>3237</v>
      </c>
      <c r="B185" s="64" t="s">
        <v>372</v>
      </c>
      <c r="C185" s="247" t="s">
        <v>373</v>
      </c>
      <c r="D185" s="194">
        <v>20875.79</v>
      </c>
      <c r="E185" s="194">
        <v>50104.95</v>
      </c>
      <c r="F185" s="45">
        <f t="shared" si="26"/>
        <v>240.01462938648066</v>
      </c>
    </row>
    <row r="186" spans="1:6" ht="12.75" customHeight="1" x14ac:dyDescent="0.2">
      <c r="A186" s="63">
        <v>3238</v>
      </c>
      <c r="B186" s="64" t="s">
        <v>374</v>
      </c>
      <c r="C186" s="247" t="s">
        <v>375</v>
      </c>
      <c r="D186" s="194">
        <v>11047.14</v>
      </c>
      <c r="E186" s="194">
        <v>11182.88</v>
      </c>
      <c r="F186" s="45">
        <f t="shared" si="26"/>
        <v>101.22873431494486</v>
      </c>
    </row>
    <row r="187" spans="1:6" ht="12.75" customHeight="1" x14ac:dyDescent="0.2">
      <c r="A187" s="63">
        <v>3239</v>
      </c>
      <c r="B187" s="64" t="s">
        <v>376</v>
      </c>
      <c r="C187" s="247" t="s">
        <v>377</v>
      </c>
      <c r="D187" s="194">
        <v>5490.54</v>
      </c>
      <c r="E187" s="194">
        <v>1770.94</v>
      </c>
      <c r="F187" s="45">
        <f t="shared" si="26"/>
        <v>32.254386635922877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32395.489999999998</v>
      </c>
      <c r="E194" s="60">
        <f t="shared" si="36"/>
        <v>60641.83</v>
      </c>
      <c r="F194" s="45">
        <f t="shared" si="26"/>
        <v>187.19219866716017</v>
      </c>
    </row>
    <row r="195" spans="1:6" ht="12.75" customHeight="1" x14ac:dyDescent="0.2">
      <c r="A195" s="63">
        <v>3291</v>
      </c>
      <c r="B195" s="183" t="s">
        <v>392</v>
      </c>
      <c r="C195" s="247" t="s">
        <v>393</v>
      </c>
      <c r="D195" s="194">
        <v>4424.1499999999996</v>
      </c>
      <c r="E195" s="194">
        <v>29944.91</v>
      </c>
      <c r="F195" s="45">
        <f t="shared" si="26"/>
        <v>676.8511465479246</v>
      </c>
    </row>
    <row r="196" spans="1:6" ht="12.75" customHeight="1" x14ac:dyDescent="0.2">
      <c r="A196" s="63">
        <v>3292</v>
      </c>
      <c r="B196" s="64" t="s">
        <v>394</v>
      </c>
      <c r="C196" s="247" t="s">
        <v>395</v>
      </c>
      <c r="D196" s="194">
        <v>1719.93</v>
      </c>
      <c r="E196" s="194">
        <v>2594.86</v>
      </c>
      <c r="F196" s="45">
        <f t="shared" si="26"/>
        <v>150.8700935503189</v>
      </c>
    </row>
    <row r="197" spans="1:6" ht="12.75" customHeight="1" x14ac:dyDescent="0.2">
      <c r="A197" s="63">
        <v>3293</v>
      </c>
      <c r="B197" s="64" t="s">
        <v>396</v>
      </c>
      <c r="C197" s="247" t="s">
        <v>397</v>
      </c>
      <c r="D197" s="194">
        <v>16479.63</v>
      </c>
      <c r="E197" s="194">
        <v>8749.0499999999993</v>
      </c>
      <c r="F197" s="45">
        <f t="shared" si="26"/>
        <v>53.090087580849811</v>
      </c>
    </row>
    <row r="198" spans="1:6" ht="12.75" customHeight="1" x14ac:dyDescent="0.2">
      <c r="A198" s="63">
        <v>3294</v>
      </c>
      <c r="B198" s="64" t="s">
        <v>398</v>
      </c>
      <c r="C198" s="247" t="s">
        <v>399</v>
      </c>
      <c r="D198" s="194">
        <v>6421.09</v>
      </c>
      <c r="E198" s="194">
        <v>11124.2</v>
      </c>
      <c r="F198" s="45">
        <f t="shared" si="26"/>
        <v>173.24472947739403</v>
      </c>
    </row>
    <row r="199" spans="1:6" ht="12.75" customHeight="1" x14ac:dyDescent="0.2">
      <c r="A199" s="63">
        <v>3295</v>
      </c>
      <c r="B199" s="64" t="s">
        <v>400</v>
      </c>
      <c r="C199" s="247" t="s">
        <v>401</v>
      </c>
      <c r="D199" s="194">
        <v>2186.25</v>
      </c>
      <c r="E199" s="194">
        <v>7472.81</v>
      </c>
      <c r="F199" s="45">
        <f t="shared" si="26"/>
        <v>341.80949113779303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1164.44</v>
      </c>
      <c r="E201" s="194">
        <v>756</v>
      </c>
      <c r="F201" s="45">
        <f t="shared" si="26"/>
        <v>64.92391192332795</v>
      </c>
    </row>
    <row r="202" spans="1:6" ht="12.75" customHeight="1" x14ac:dyDescent="0.2">
      <c r="A202" s="63">
        <v>34</v>
      </c>
      <c r="B202" s="183" t="s">
        <v>406</v>
      </c>
      <c r="C202" s="247" t="s">
        <v>407</v>
      </c>
      <c r="D202" s="60">
        <f t="shared" ref="D202:E202" si="37">D203+D208+D216</f>
        <v>2850.98</v>
      </c>
      <c r="E202" s="60">
        <f t="shared" si="37"/>
        <v>3160.67</v>
      </c>
      <c r="F202" s="45">
        <f t="shared" si="26"/>
        <v>110.8625805863247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2850.98</v>
      </c>
      <c r="E216" s="60">
        <f t="shared" si="40"/>
        <v>3160.67</v>
      </c>
      <c r="F216" s="45">
        <f t="shared" si="26"/>
        <v>110.8625805863247</v>
      </c>
    </row>
    <row r="217" spans="1:6" ht="12.75" customHeight="1" x14ac:dyDescent="0.2">
      <c r="A217" s="63">
        <v>3431</v>
      </c>
      <c r="B217" s="182" t="s">
        <v>436</v>
      </c>
      <c r="C217" s="247" t="s">
        <v>437</v>
      </c>
      <c r="D217" s="194">
        <v>2204.44</v>
      </c>
      <c r="E217" s="194">
        <v>2412.41</v>
      </c>
      <c r="F217" s="45">
        <f t="shared" si="26"/>
        <v>109.43414200431856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0.11</v>
      </c>
      <c r="E219" s="194"/>
      <c r="F219" s="45">
        <f t="shared" si="26"/>
        <v>0</v>
      </c>
    </row>
    <row r="220" spans="1:6" ht="12.75" customHeight="1" x14ac:dyDescent="0.2">
      <c r="A220" s="63">
        <v>3434</v>
      </c>
      <c r="B220" s="65" t="s">
        <v>442</v>
      </c>
      <c r="C220" s="247" t="s">
        <v>443</v>
      </c>
      <c r="D220" s="194">
        <v>646.42999999999995</v>
      </c>
      <c r="E220" s="194">
        <v>748.26</v>
      </c>
      <c r="F220" s="45">
        <f t="shared" si="26"/>
        <v>115.75267236978482</v>
      </c>
    </row>
    <row r="221" spans="1:6" ht="12.75" customHeight="1" x14ac:dyDescent="0.2">
      <c r="A221" s="63">
        <v>35</v>
      </c>
      <c r="B221" s="65" t="s">
        <v>444</v>
      </c>
      <c r="C221" s="247" t="s">
        <v>445</v>
      </c>
      <c r="D221" s="60">
        <f t="shared" ref="D221:E221" si="41">D222+D225+D229</f>
        <v>22816.78</v>
      </c>
      <c r="E221" s="60">
        <f t="shared" si="41"/>
        <v>19132.77</v>
      </c>
      <c r="F221" s="45">
        <f t="shared" si="26"/>
        <v>83.853944333950722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22816.78</v>
      </c>
      <c r="E225" s="60">
        <f t="shared" si="43"/>
        <v>19132.77</v>
      </c>
      <c r="F225" s="45">
        <f t="shared" si="26"/>
        <v>83.853944333950722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22816.78</v>
      </c>
      <c r="E228" s="194">
        <v>19132.77</v>
      </c>
      <c r="F228" s="45">
        <f t="shared" si="26"/>
        <v>83.853944333950722</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278810.87000000005</v>
      </c>
      <c r="E230" s="60">
        <f>E231+E234+E237+E242+E246+E250+E254+E257</f>
        <v>322647.26</v>
      </c>
      <c r="F230" s="45">
        <f t="shared" ref="F230:F245" si="44">IF(D230&lt;&gt;0,IF(E230/D230&gt;=100,"&gt;&gt;100",E230/D230*100),"-")</f>
        <v>115.72262587896948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44913.94</v>
      </c>
      <c r="E237" s="60">
        <f t="shared" si="47"/>
        <v>28646.5</v>
      </c>
      <c r="F237" s="45">
        <f t="shared" si="44"/>
        <v>63.780866252214786</v>
      </c>
    </row>
    <row r="238" spans="1:6" ht="12" x14ac:dyDescent="0.2">
      <c r="A238" s="63">
        <v>3631</v>
      </c>
      <c r="B238" s="65" t="s">
        <v>478</v>
      </c>
      <c r="C238" s="247" t="s">
        <v>479</v>
      </c>
      <c r="D238" s="194">
        <v>20783.41</v>
      </c>
      <c r="E238" s="194">
        <v>28646.5</v>
      </c>
      <c r="F238" s="45">
        <f t="shared" si="44"/>
        <v>137.83349315632037</v>
      </c>
    </row>
    <row r="239" spans="1:6" ht="12" x14ac:dyDescent="0.2">
      <c r="A239" s="63">
        <v>3632</v>
      </c>
      <c r="B239" s="65" t="s">
        <v>480</v>
      </c>
      <c r="C239" s="247" t="s">
        <v>481</v>
      </c>
      <c r="D239" s="194">
        <v>24130.53</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5999.4</v>
      </c>
      <c r="E246" s="60">
        <f t="shared" si="48"/>
        <v>24058.63</v>
      </c>
      <c r="F246" s="45">
        <f t="shared" ref="F246:F249" si="49">IF(D246&lt;&gt;0,IF(E246/D246&gt;=100,"&gt;&gt;100",E246/D246*100),"-")</f>
        <v>401.01726839350601</v>
      </c>
    </row>
    <row r="247" spans="1:6" ht="12.75" customHeight="1" x14ac:dyDescent="0.2">
      <c r="A247" s="63" t="s">
        <v>493</v>
      </c>
      <c r="B247" s="64" t="s">
        <v>494</v>
      </c>
      <c r="C247" s="247" t="s">
        <v>493</v>
      </c>
      <c r="D247" s="194">
        <v>5999.4</v>
      </c>
      <c r="E247" s="194">
        <v>24058.63</v>
      </c>
      <c r="F247" s="45">
        <f t="shared" si="49"/>
        <v>401.01726839350601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227897.53000000003</v>
      </c>
      <c r="E250" s="60">
        <f t="shared" si="50"/>
        <v>269942.13</v>
      </c>
      <c r="F250" s="45">
        <f t="shared" ref="F250:F253" si="51">IF(D250&lt;&gt;0,IF(E250/D250&gt;=100,"&gt;&gt;100",E250/D250*100),"-")</f>
        <v>118.44890552346045</v>
      </c>
    </row>
    <row r="251" spans="1:6" ht="24" x14ac:dyDescent="0.2">
      <c r="A251" s="63">
        <v>3672</v>
      </c>
      <c r="B251" s="64" t="s">
        <v>501</v>
      </c>
      <c r="C251" s="247" t="s">
        <v>502</v>
      </c>
      <c r="D251" s="194">
        <v>225905.89</v>
      </c>
      <c r="E251" s="194">
        <v>268597.13</v>
      </c>
      <c r="F251" s="45">
        <f t="shared" si="51"/>
        <v>118.89779854788203</v>
      </c>
    </row>
    <row r="252" spans="1:6" ht="24" x14ac:dyDescent="0.2">
      <c r="A252" s="63">
        <v>3673</v>
      </c>
      <c r="B252" s="64" t="s">
        <v>503</v>
      </c>
      <c r="C252" s="247" t="s">
        <v>504</v>
      </c>
      <c r="D252" s="194">
        <v>1991.64</v>
      </c>
      <c r="E252" s="194">
        <v>1345</v>
      </c>
      <c r="F252" s="45">
        <f t="shared" si="51"/>
        <v>67.532284951095576</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71260.090000000011</v>
      </c>
      <c r="E262" s="60">
        <f t="shared" si="55"/>
        <v>68177.39</v>
      </c>
      <c r="F262" s="45">
        <f t="shared" ref="F262:F268" si="56">IF(D262&lt;&gt;0,IF(E262/D262&gt;=100,"&gt;&gt;100",E262/D262*100),"-")</f>
        <v>95.674016128803643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71260.090000000011</v>
      </c>
      <c r="E269" s="60">
        <f t="shared" si="58"/>
        <v>68177.39</v>
      </c>
      <c r="F269" s="45">
        <f t="shared" ref="F269:F272" si="59">IF(D269&lt;&gt;0,IF(E269/D269&gt;=100,"&gt;&gt;100",E269/D269*100),"-")</f>
        <v>95.674016128803643</v>
      </c>
    </row>
    <row r="270" spans="1:6" ht="12.75" customHeight="1" x14ac:dyDescent="0.2">
      <c r="A270" s="63">
        <v>3721</v>
      </c>
      <c r="B270" s="65" t="s">
        <v>533</v>
      </c>
      <c r="C270" s="247" t="s">
        <v>534</v>
      </c>
      <c r="D270" s="194">
        <v>68806.880000000005</v>
      </c>
      <c r="E270" s="194">
        <v>64060.87</v>
      </c>
      <c r="F270" s="45">
        <f t="shared" si="59"/>
        <v>93.102419409221866</v>
      </c>
    </row>
    <row r="271" spans="1:6" ht="12.75" customHeight="1" x14ac:dyDescent="0.2">
      <c r="A271" s="63">
        <v>3722</v>
      </c>
      <c r="B271" s="65" t="s">
        <v>535</v>
      </c>
      <c r="C271" s="247" t="s">
        <v>536</v>
      </c>
      <c r="D271" s="194">
        <v>2453.21</v>
      </c>
      <c r="E271" s="194">
        <v>4116.5200000000004</v>
      </c>
      <c r="F271" s="45">
        <f t="shared" si="59"/>
        <v>167.80137044932968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104901.47</v>
      </c>
      <c r="E273" s="60">
        <f t="shared" si="60"/>
        <v>154070.5</v>
      </c>
      <c r="F273" s="45">
        <f t="shared" ref="F273:F277" si="61">IF(D273&lt;&gt;0,IF(E273/D273&gt;=100,"&gt;&gt;100",E273/D273*100),"-")</f>
        <v>146.8716310648459</v>
      </c>
    </row>
    <row r="274" spans="1:6" ht="12.75" customHeight="1" x14ac:dyDescent="0.2">
      <c r="A274" s="63">
        <v>381</v>
      </c>
      <c r="B274" s="64" t="s">
        <v>541</v>
      </c>
      <c r="C274" s="247" t="s">
        <v>542</v>
      </c>
      <c r="D274" s="60">
        <f t="shared" ref="D274:E274" si="62">SUM(D275:D277)</f>
        <v>104688.13</v>
      </c>
      <c r="E274" s="60">
        <f t="shared" si="62"/>
        <v>150070.5</v>
      </c>
      <c r="F274" s="45">
        <f t="shared" si="61"/>
        <v>143.35006270529428</v>
      </c>
    </row>
    <row r="275" spans="1:6" ht="12.75" customHeight="1" x14ac:dyDescent="0.2">
      <c r="A275" s="63">
        <v>3811</v>
      </c>
      <c r="B275" s="64" t="s">
        <v>543</v>
      </c>
      <c r="C275" s="247" t="s">
        <v>544</v>
      </c>
      <c r="D275" s="194">
        <v>104688.13</v>
      </c>
      <c r="E275" s="194">
        <v>150070.5</v>
      </c>
      <c r="F275" s="45">
        <f t="shared" si="61"/>
        <v>143.35006270529428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4000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v>4000</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213.34</v>
      </c>
      <c r="E283" s="60">
        <f t="shared" si="65"/>
        <v>0</v>
      </c>
      <c r="F283" s="45">
        <f t="shared" ref="F283:F294" si="66">IF(D283&lt;&gt;0,IF(E283/D283&gt;=100,"&gt;&gt;100",E283/D283*100),"-")</f>
        <v>0</v>
      </c>
    </row>
    <row r="284" spans="1:6" ht="12.75" customHeight="1" x14ac:dyDescent="0.2">
      <c r="A284" s="63">
        <v>3831</v>
      </c>
      <c r="B284" s="64" t="s">
        <v>561</v>
      </c>
      <c r="C284" s="247" t="s">
        <v>562</v>
      </c>
      <c r="D284" s="194">
        <v>213.34</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1005639.89</v>
      </c>
      <c r="E299" s="60">
        <f>E152-E297+E298</f>
        <v>1148612.6300000001</v>
      </c>
      <c r="F299" s="45">
        <f t="shared" si="68"/>
        <v>114.21709116968302</v>
      </c>
    </row>
    <row r="300" spans="1:6" ht="12.75" customHeight="1" x14ac:dyDescent="0.2">
      <c r="A300" s="63" t="s">
        <v>582</v>
      </c>
      <c r="B300" s="64" t="s">
        <v>593</v>
      </c>
      <c r="C300" s="247" t="s">
        <v>594</v>
      </c>
      <c r="D300" s="60">
        <f>IF(D6&gt;=D299,D6-D299,0)</f>
        <v>252198.62</v>
      </c>
      <c r="E300" s="60">
        <f>IF(E6&gt;=E299,E6-E299,0)</f>
        <v>339181.04999999981</v>
      </c>
      <c r="F300" s="45">
        <f t="shared" si="68"/>
        <v>134.48965343267929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458820.02</v>
      </c>
      <c r="E302" s="194">
        <v>588232.99</v>
      </c>
      <c r="F302" s="45">
        <f t="shared" si="68"/>
        <v>128.2056066341656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12815.3</v>
      </c>
      <c r="E304" s="194">
        <v>89955.04</v>
      </c>
      <c r="F304" s="45">
        <f t="shared" si="68"/>
        <v>701.9347186566057</v>
      </c>
    </row>
    <row r="305" spans="1:6" ht="12" x14ac:dyDescent="0.2">
      <c r="A305" s="63">
        <v>9661</v>
      </c>
      <c r="B305" s="220" t="s">
        <v>603</v>
      </c>
      <c r="C305" s="247" t="s">
        <v>604</v>
      </c>
      <c r="D305" s="194">
        <v>0</v>
      </c>
      <c r="E305" s="194">
        <v>157.94</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510.27</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510.27</v>
      </c>
      <c r="E321" s="60">
        <f t="shared" si="76"/>
        <v>0</v>
      </c>
      <c r="F321" s="45">
        <f t="shared" si="72"/>
        <v>0</v>
      </c>
    </row>
    <row r="322" spans="1:6" ht="12.75" customHeight="1" x14ac:dyDescent="0.2">
      <c r="A322" s="63">
        <v>721</v>
      </c>
      <c r="B322" s="64" t="s">
        <v>636</v>
      </c>
      <c r="C322" s="247" t="s">
        <v>637</v>
      </c>
      <c r="D322" s="60">
        <f t="shared" ref="D322:E322" si="77">SUM(D323:D326)</f>
        <v>510.27</v>
      </c>
      <c r="E322" s="60">
        <f t="shared" si="77"/>
        <v>0</v>
      </c>
      <c r="F322" s="45">
        <f t="shared" si="72"/>
        <v>0</v>
      </c>
    </row>
    <row r="323" spans="1:6" ht="12.75" customHeight="1" x14ac:dyDescent="0.2">
      <c r="A323" s="63">
        <v>7211</v>
      </c>
      <c r="B323" s="64" t="s">
        <v>638</v>
      </c>
      <c r="C323" s="247" t="s">
        <v>639</v>
      </c>
      <c r="D323" s="194">
        <v>510.27</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460211.44999999995</v>
      </c>
      <c r="E360" s="60">
        <f t="shared" si="86"/>
        <v>429378.29</v>
      </c>
      <c r="F360" s="45">
        <f t="shared" si="72"/>
        <v>93.300218845054815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275419.73</v>
      </c>
      <c r="E373" s="60">
        <f t="shared" si="90"/>
        <v>371435.79</v>
      </c>
      <c r="F373" s="45">
        <f t="shared" si="72"/>
        <v>134.86172178006274</v>
      </c>
    </row>
    <row r="374" spans="1:6" ht="12.75" customHeight="1" x14ac:dyDescent="0.2">
      <c r="A374" s="63">
        <v>421</v>
      </c>
      <c r="B374" s="64" t="s">
        <v>732</v>
      </c>
      <c r="C374" s="247" t="s">
        <v>733</v>
      </c>
      <c r="D374" s="60">
        <f t="shared" ref="D374:E374" si="91">SUM(D375:D378)</f>
        <v>257274.81</v>
      </c>
      <c r="E374" s="60">
        <f t="shared" si="91"/>
        <v>364447.08999999997</v>
      </c>
      <c r="F374" s="45">
        <f t="shared" si="72"/>
        <v>141.65673273648517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4375</v>
      </c>
      <c r="F376" s="45" t="str">
        <f t="shared" si="72"/>
        <v>-</v>
      </c>
    </row>
    <row r="377" spans="1:6" ht="12.75" customHeight="1" x14ac:dyDescent="0.2">
      <c r="A377" s="63">
        <v>4213</v>
      </c>
      <c r="B377" s="64" t="s">
        <v>642</v>
      </c>
      <c r="C377" s="247" t="s">
        <v>736</v>
      </c>
      <c r="D377" s="194">
        <v>219412.17</v>
      </c>
      <c r="E377" s="194">
        <v>329930.78999999998</v>
      </c>
      <c r="F377" s="45">
        <f t="shared" si="72"/>
        <v>150.37032357867841</v>
      </c>
    </row>
    <row r="378" spans="1:6" ht="12.75" customHeight="1" x14ac:dyDescent="0.2">
      <c r="A378" s="63">
        <v>4214</v>
      </c>
      <c r="B378" s="64" t="s">
        <v>644</v>
      </c>
      <c r="C378" s="247" t="s">
        <v>737</v>
      </c>
      <c r="D378" s="194">
        <v>37862.639999999999</v>
      </c>
      <c r="E378" s="194">
        <v>30141.3</v>
      </c>
      <c r="F378" s="45">
        <f t="shared" si="72"/>
        <v>79.606968769214191</v>
      </c>
    </row>
    <row r="379" spans="1:6" ht="12.75" customHeight="1" x14ac:dyDescent="0.2">
      <c r="A379" s="63">
        <v>422</v>
      </c>
      <c r="B379" s="64" t="s">
        <v>738</v>
      </c>
      <c r="C379" s="247" t="s">
        <v>739</v>
      </c>
      <c r="D379" s="60">
        <f t="shared" ref="D379:E379" si="92">SUM(D380:D387)</f>
        <v>10541.91</v>
      </c>
      <c r="E379" s="60">
        <f t="shared" si="92"/>
        <v>104.9</v>
      </c>
      <c r="F379" s="45">
        <f t="shared" si="72"/>
        <v>0.99507584488958845</v>
      </c>
    </row>
    <row r="380" spans="1:6" ht="12.75" customHeight="1" x14ac:dyDescent="0.2">
      <c r="A380" s="63">
        <v>4221</v>
      </c>
      <c r="B380" s="64" t="s">
        <v>648</v>
      </c>
      <c r="C380" s="247" t="s">
        <v>740</v>
      </c>
      <c r="D380" s="194">
        <v>1540.25</v>
      </c>
      <c r="E380" s="194">
        <v>104.9</v>
      </c>
      <c r="F380" s="45">
        <f t="shared" si="72"/>
        <v>6.8105826976140245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3068.75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3900</v>
      </c>
      <c r="E385" s="194"/>
      <c r="F385" s="45">
        <f t="shared" si="72"/>
        <v>0</v>
      </c>
    </row>
    <row r="386" spans="1:6" ht="12.75" customHeight="1" x14ac:dyDescent="0.2">
      <c r="A386" s="63">
        <v>4227</v>
      </c>
      <c r="B386" s="183" t="s">
        <v>660</v>
      </c>
      <c r="C386" s="247" t="s">
        <v>747</v>
      </c>
      <c r="D386" s="194">
        <v>2032.91</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7603.01</v>
      </c>
      <c r="E401" s="60">
        <f t="shared" si="96"/>
        <v>6883.8</v>
      </c>
      <c r="F401" s="45">
        <f t="shared" si="72"/>
        <v>90.540457003213206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3940.63</v>
      </c>
      <c r="E403" s="194"/>
      <c r="F403" s="45">
        <f t="shared" si="72"/>
        <v>0</v>
      </c>
    </row>
    <row r="404" spans="1:6" ht="12.75" customHeight="1" x14ac:dyDescent="0.2">
      <c r="A404" s="63">
        <v>4263</v>
      </c>
      <c r="B404" s="64" t="s">
        <v>696</v>
      </c>
      <c r="C404" s="247" t="s">
        <v>771</v>
      </c>
      <c r="D404" s="194">
        <v>2625</v>
      </c>
      <c r="E404" s="194">
        <v>6883.8</v>
      </c>
      <c r="F404" s="45">
        <f t="shared" si="72"/>
        <v>262.24</v>
      </c>
    </row>
    <row r="405" spans="1:6" ht="12.75" customHeight="1" x14ac:dyDescent="0.2">
      <c r="A405" s="63">
        <v>4264</v>
      </c>
      <c r="B405" s="64" t="s">
        <v>698</v>
      </c>
      <c r="C405" s="247" t="s">
        <v>772</v>
      </c>
      <c r="D405" s="194">
        <v>1037.3800000000001</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184791.72</v>
      </c>
      <c r="E412" s="60">
        <f t="shared" si="100"/>
        <v>57942.5</v>
      </c>
      <c r="F412" s="45">
        <f t="shared" si="72"/>
        <v>31.355571559158602</v>
      </c>
    </row>
    <row r="413" spans="1:6" ht="12.75" customHeight="1" x14ac:dyDescent="0.2">
      <c r="A413" s="63">
        <v>451</v>
      </c>
      <c r="B413" s="64" t="s">
        <v>785</v>
      </c>
      <c r="C413" s="247" t="s">
        <v>786</v>
      </c>
      <c r="D413" s="194">
        <v>184791.72</v>
      </c>
      <c r="E413" s="194">
        <v>57942.5</v>
      </c>
      <c r="F413" s="45">
        <f t="shared" si="72"/>
        <v>31.355571559158602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459701.17999999993</v>
      </c>
      <c r="E418" s="60">
        <f t="shared" si="102"/>
        <v>429378.29</v>
      </c>
      <c r="F418" s="45">
        <f t="shared" si="72"/>
        <v>93.403782431013127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171832.43</v>
      </c>
      <c r="E420" s="194">
        <v>506786.74</v>
      </c>
      <c r="F420" s="45">
        <f t="shared" si="72"/>
        <v>294.93078809395877</v>
      </c>
    </row>
    <row r="421" spans="1:6" ht="12.75" customHeight="1" x14ac:dyDescent="0.2">
      <c r="A421" s="63">
        <v>97</v>
      </c>
      <c r="B421" s="220" t="s">
        <v>801</v>
      </c>
      <c r="C421" s="247" t="s">
        <v>802</v>
      </c>
      <c r="D421" s="194">
        <v>2891.79</v>
      </c>
      <c r="E421" s="194">
        <v>2031.79</v>
      </c>
      <c r="F421" s="45">
        <f t="shared" si="72"/>
        <v>70.260634416745333</v>
      </c>
    </row>
    <row r="422" spans="1:6" ht="12.75" customHeight="1" x14ac:dyDescent="0.2">
      <c r="A422" s="63" t="s">
        <v>582</v>
      </c>
      <c r="B422" s="64" t="s">
        <v>803</v>
      </c>
      <c r="C422" s="247" t="s">
        <v>804</v>
      </c>
      <c r="D422" s="60">
        <f>D6+D308</f>
        <v>1258348.78</v>
      </c>
      <c r="E422" s="60">
        <f>E6+E308</f>
        <v>1487793.68</v>
      </c>
      <c r="F422" s="45">
        <f t="shared" si="72"/>
        <v>118.23380795903024</v>
      </c>
    </row>
    <row r="423" spans="1:6" ht="12.75" customHeight="1" x14ac:dyDescent="0.2">
      <c r="A423" s="63" t="s">
        <v>582</v>
      </c>
      <c r="B423" s="64" t="s">
        <v>805</v>
      </c>
      <c r="C423" s="247" t="s">
        <v>806</v>
      </c>
      <c r="D423" s="60">
        <f t="shared" ref="D423:E423" si="103">D299+D360</f>
        <v>1465851.3399999999</v>
      </c>
      <c r="E423" s="60">
        <f t="shared" si="103"/>
        <v>1577990.9200000002</v>
      </c>
      <c r="F423" s="45">
        <f t="shared" si="72"/>
        <v>107.65013319836379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207502.55999999982</v>
      </c>
      <c r="E425" s="60">
        <f t="shared" si="105"/>
        <v>90197.240000000224</v>
      </c>
      <c r="F425" s="45">
        <f t="shared" si="72"/>
        <v>43.468013117525054</v>
      </c>
    </row>
    <row r="426" spans="1:6" ht="12.75" customHeight="1" x14ac:dyDescent="0.2">
      <c r="A426" s="251" t="s">
        <v>811</v>
      </c>
      <c r="B426" s="183" t="s">
        <v>812</v>
      </c>
      <c r="C426" s="252" t="s">
        <v>813</v>
      </c>
      <c r="D426" s="60">
        <f t="shared" ref="D426:E426" si="106">IF(D302-D303+D419-D420&gt;=0,D302-D303+D419-D420,0)</f>
        <v>286987.59000000003</v>
      </c>
      <c r="E426" s="60">
        <f t="shared" si="106"/>
        <v>81446.25</v>
      </c>
      <c r="F426" s="45">
        <f t="shared" si="72"/>
        <v>28.379711471147584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15707.09</v>
      </c>
      <c r="E428" s="81">
        <f t="shared" si="108"/>
        <v>91986.829999999987</v>
      </c>
      <c r="F428" s="61">
        <f t="shared" si="72"/>
        <v>585.63890574256584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1258348.78</v>
      </c>
      <c r="E643" s="60">
        <f>E422+E430</f>
        <v>1487793.68</v>
      </c>
      <c r="F643" s="45">
        <f t="shared" si="109"/>
        <v>118.23380795903024</v>
      </c>
    </row>
    <row r="644" spans="1:6" ht="12.75" customHeight="1" x14ac:dyDescent="0.2">
      <c r="A644" s="63" t="s">
        <v>582</v>
      </c>
      <c r="B644" s="64" t="s">
        <v>1238</v>
      </c>
      <c r="C644" s="247" t="s">
        <v>1239</v>
      </c>
      <c r="D644" s="60">
        <f>D423+D535</f>
        <v>1465851.3399999999</v>
      </c>
      <c r="E644" s="60">
        <f>E423+E535</f>
        <v>1577990.9200000002</v>
      </c>
      <c r="F644" s="45">
        <f t="shared" si="109"/>
        <v>107.65013319836379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207502.55999999982</v>
      </c>
      <c r="E646" s="60">
        <f t="shared" si="164"/>
        <v>90197.240000000224</v>
      </c>
      <c r="F646" s="45">
        <f t="shared" si="109"/>
        <v>43.468013117525054</v>
      </c>
    </row>
    <row r="647" spans="1:6" ht="24" x14ac:dyDescent="0.2">
      <c r="A647" s="251" t="s">
        <v>1244</v>
      </c>
      <c r="B647" s="64" t="s">
        <v>1245</v>
      </c>
      <c r="C647" s="252" t="s">
        <v>1244</v>
      </c>
      <c r="D647" s="60">
        <f>IF(D426-D427+D641-D642&gt;=0,D426-D427+D641-D642,0)</f>
        <v>286987.59000000003</v>
      </c>
      <c r="E647" s="60">
        <f>IF(E426-E427+E641-E642&gt;=0,E426-E427+E641-E642,0)</f>
        <v>81446.25</v>
      </c>
      <c r="F647" s="45">
        <f t="shared" si="109"/>
        <v>28.379711471147584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79485.030000000203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8750.9900000002235</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404754.91</v>
      </c>
      <c r="E653" s="194">
        <v>126134.52</v>
      </c>
      <c r="F653" s="45">
        <f t="shared" ref="F653:F740" si="167">IF(D653&lt;&gt;0,IF(E653/D653&gt;=100,"&gt;&gt;100",E653/D653*100),"-")</f>
        <v>31.163184654140458</v>
      </c>
    </row>
    <row r="654" spans="1:6" ht="12.75" customHeight="1" x14ac:dyDescent="0.2">
      <c r="A654" s="63" t="s">
        <v>1257</v>
      </c>
      <c r="B654" s="64" t="s">
        <v>1258</v>
      </c>
      <c r="C654" s="247" t="s">
        <v>1257</v>
      </c>
      <c r="D654" s="194">
        <v>1284306.8799999999</v>
      </c>
      <c r="E654" s="194">
        <v>1539318.72</v>
      </c>
      <c r="F654" s="45">
        <f t="shared" si="167"/>
        <v>119.85598955913093</v>
      </c>
    </row>
    <row r="655" spans="1:6" ht="12.75" customHeight="1" x14ac:dyDescent="0.2">
      <c r="A655" s="63" t="s">
        <v>1259</v>
      </c>
      <c r="B655" s="64" t="s">
        <v>1260</v>
      </c>
      <c r="C655" s="247" t="s">
        <v>1259</v>
      </c>
      <c r="D655" s="194">
        <v>1562927.27</v>
      </c>
      <c r="E655" s="194">
        <v>1564763.29</v>
      </c>
      <c r="F655" s="45">
        <f t="shared" si="167"/>
        <v>100.11747315663639</v>
      </c>
    </row>
    <row r="656" spans="1:6" ht="24" x14ac:dyDescent="0.2">
      <c r="A656" s="63">
        <v>11</v>
      </c>
      <c r="B656" s="64" t="s">
        <v>1261</v>
      </c>
      <c r="C656" s="247" t="s">
        <v>1262</v>
      </c>
      <c r="D656" s="60">
        <f t="shared" ref="D656:E656" si="168">+D653+D654-D655</f>
        <v>126134.51999999979</v>
      </c>
      <c r="E656" s="60">
        <f t="shared" si="168"/>
        <v>100689.94999999995</v>
      </c>
      <c r="F656" s="45">
        <f t="shared" si="167"/>
        <v>79.827433441693941</v>
      </c>
    </row>
    <row r="657" spans="1:6" ht="24" x14ac:dyDescent="0.2">
      <c r="A657" s="63" t="s">
        <v>582</v>
      </c>
      <c r="B657" s="64" t="s">
        <v>1263</v>
      </c>
      <c r="C657" s="247" t="s">
        <v>1264</v>
      </c>
      <c r="D657" s="253">
        <v>11</v>
      </c>
      <c r="E657" s="253">
        <v>15</v>
      </c>
      <c r="F657" s="45">
        <f t="shared" si="167"/>
        <v>136.36363636363635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11</v>
      </c>
      <c r="E659" s="253">
        <v>14</v>
      </c>
      <c r="F659" s="45">
        <f t="shared" si="167"/>
        <v>127.27272727272727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642.36</v>
      </c>
      <c r="E662" s="192">
        <v>449.6</v>
      </c>
      <c r="F662" s="71">
        <f t="shared" si="167"/>
        <v>69.991904850862454</v>
      </c>
    </row>
    <row r="663" spans="1:6" ht="12.75" customHeight="1" x14ac:dyDescent="0.2">
      <c r="A663" s="70">
        <v>61316</v>
      </c>
      <c r="B663" s="65" t="s">
        <v>1276</v>
      </c>
      <c r="C663" s="277" t="s">
        <v>1277</v>
      </c>
      <c r="D663" s="192"/>
      <c r="E663" s="192">
        <v>4236.2299999999996</v>
      </c>
      <c r="F663" s="71" t="str">
        <f t="shared" si="167"/>
        <v>-</v>
      </c>
    </row>
    <row r="664" spans="1:6" ht="12.75" customHeight="1" x14ac:dyDescent="0.2">
      <c r="A664" s="70" t="s">
        <v>1278</v>
      </c>
      <c r="B664" s="65" t="s">
        <v>1279</v>
      </c>
      <c r="C664" s="277" t="s">
        <v>1278</v>
      </c>
      <c r="D664" s="192"/>
      <c r="E664" s="192">
        <v>15773.62</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475537.6</v>
      </c>
      <c r="E669" s="194">
        <f>2035.37+85476</f>
        <v>87511.37</v>
      </c>
      <c r="F669" s="45">
        <f t="shared" si="167"/>
        <v>18.40261842596674</v>
      </c>
    </row>
    <row r="670" spans="1:6" ht="12.75" customHeight="1" x14ac:dyDescent="0.2">
      <c r="A670" s="63">
        <v>63312</v>
      </c>
      <c r="B670" s="64" t="s">
        <v>1290</v>
      </c>
      <c r="C670" s="247" t="s">
        <v>1291</v>
      </c>
      <c r="D670" s="194">
        <v>0</v>
      </c>
      <c r="E670" s="194">
        <v>14189.63</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55172.71</v>
      </c>
      <c r="E673" s="194">
        <v>154555</v>
      </c>
      <c r="F673" s="45">
        <f t="shared" si="167"/>
        <v>280.12943355510362</v>
      </c>
    </row>
    <row r="674" spans="1:6" ht="12.75" customHeight="1" x14ac:dyDescent="0.2">
      <c r="A674" s="63">
        <v>63322</v>
      </c>
      <c r="B674" s="64" t="s">
        <v>1298</v>
      </c>
      <c r="C674" s="247" t="s">
        <v>1299</v>
      </c>
      <c r="D674" s="194">
        <v>35630.32</v>
      </c>
      <c r="E674" s="194">
        <v>17755.259999999998</v>
      </c>
      <c r="F674" s="45">
        <f t="shared" si="167"/>
        <v>49.831884754332819</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5991.6</v>
      </c>
      <c r="E677" s="192">
        <v>6879.76</v>
      </c>
      <c r="F677" s="71">
        <f t="shared" si="167"/>
        <v>114.82341945390213</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46000</v>
      </c>
      <c r="E681" s="192">
        <v>55000</v>
      </c>
      <c r="F681" s="71">
        <f t="shared" si="167"/>
        <v>119.56521739130434</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36296.239999999998</v>
      </c>
      <c r="E703" s="192">
        <v>83261.31</v>
      </c>
      <c r="F703" s="71">
        <f t="shared" si="167"/>
        <v>229.39376089644549</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2307.29</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5863.17</v>
      </c>
      <c r="E734" s="192">
        <v>7582.71</v>
      </c>
      <c r="F734" s="71">
        <f t="shared" si="167"/>
        <v>129.32782095692261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1951.6</v>
      </c>
      <c r="F737" s="45" t="str">
        <f t="shared" si="167"/>
        <v>-</v>
      </c>
    </row>
    <row r="738" spans="1:6" ht="12.75" customHeight="1" x14ac:dyDescent="0.2">
      <c r="A738" s="63" t="s">
        <v>1406</v>
      </c>
      <c r="B738" s="64" t="s">
        <v>1407</v>
      </c>
      <c r="C738" s="247" t="s">
        <v>1406</v>
      </c>
      <c r="D738" s="194">
        <v>3045.84</v>
      </c>
      <c r="E738" s="194">
        <v>2400.79</v>
      </c>
      <c r="F738" s="45">
        <f t="shared" si="167"/>
        <v>78.821934179077033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4424.1499999999996</v>
      </c>
      <c r="E741" s="192">
        <v>29944.91</v>
      </c>
      <c r="F741" s="71">
        <f t="shared" ref="F741:F1006" si="169">IF(D741&lt;&gt;0,IF(E741/D741&gt;=100,"&gt;&gt;100",E741/D741*100),"-")</f>
        <v>676.8511465479246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22228.78</v>
      </c>
      <c r="E777" s="192">
        <f>19132.77-1972</f>
        <v>17160.77</v>
      </c>
      <c r="F777" s="71">
        <f t="shared" si="169"/>
        <v>77.200683078423566</v>
      </c>
    </row>
    <row r="778" spans="1:6" ht="12.75" customHeight="1" x14ac:dyDescent="0.2">
      <c r="A778" s="70">
        <v>35232</v>
      </c>
      <c r="B778" s="65" t="s">
        <v>1486</v>
      </c>
      <c r="C778" s="278" t="s">
        <v>1487</v>
      </c>
      <c r="D778" s="192">
        <v>588</v>
      </c>
      <c r="E778" s="192">
        <v>1972</v>
      </c>
      <c r="F778" s="71">
        <f t="shared" si="169"/>
        <v>335.37414965986392</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5900</v>
      </c>
      <c r="F780" s="71" t="str">
        <f t="shared" si="169"/>
        <v>-</v>
      </c>
    </row>
    <row r="781" spans="1:6" ht="12.75" customHeight="1" x14ac:dyDescent="0.2">
      <c r="A781" s="70">
        <v>36315</v>
      </c>
      <c r="B781" s="65" t="s">
        <v>1492</v>
      </c>
      <c r="C781" s="278" t="s">
        <v>1493</v>
      </c>
      <c r="D781" s="192">
        <v>18383.41</v>
      </c>
      <c r="E781" s="192"/>
      <c r="F781" s="71">
        <f t="shared" si="169"/>
        <v>0</v>
      </c>
    </row>
    <row r="782" spans="1:6" ht="12.75" customHeight="1" x14ac:dyDescent="0.2">
      <c r="A782" s="70">
        <v>36316</v>
      </c>
      <c r="B782" s="65" t="s">
        <v>1494</v>
      </c>
      <c r="C782" s="278" t="s">
        <v>1495</v>
      </c>
      <c r="D782" s="192">
        <v>2400</v>
      </c>
      <c r="E782" s="192"/>
      <c r="F782" s="71">
        <f t="shared" si="169"/>
        <v>0</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v>22746.5</v>
      </c>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24130.53</v>
      </c>
      <c r="E791" s="192"/>
      <c r="F791" s="71">
        <f t="shared" si="169"/>
        <v>0</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39796.879999999997</v>
      </c>
      <c r="E843" s="194">
        <f>4000+2100</f>
        <v>6100</v>
      </c>
      <c r="F843" s="45">
        <f t="shared" si="169"/>
        <v>15.32783474483427</v>
      </c>
    </row>
    <row r="844" spans="1:6" ht="12.75" customHeight="1" x14ac:dyDescent="0.2">
      <c r="A844" s="63" t="s">
        <v>1617</v>
      </c>
      <c r="B844" s="64" t="s">
        <v>1618</v>
      </c>
      <c r="C844" s="247" t="s">
        <v>1617</v>
      </c>
      <c r="D844" s="194">
        <v>0</v>
      </c>
      <c r="E844" s="194">
        <v>300</v>
      </c>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8540</v>
      </c>
      <c r="E846" s="194">
        <f>6100</f>
        <v>6100</v>
      </c>
      <c r="F846" s="45">
        <f t="shared" si="169"/>
        <v>71.428571428571431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7400</v>
      </c>
      <c r="E848" s="194">
        <v>6600</v>
      </c>
      <c r="F848" s="45">
        <f t="shared" si="169"/>
        <v>89.189189189189193</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13070</v>
      </c>
      <c r="E850" s="194">
        <f>18960+14000+3587.5+300+329.48+653.89+100+7030</f>
        <v>44960.87</v>
      </c>
      <c r="F850" s="45">
        <f t="shared" si="169"/>
        <v>344.00053557765881</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2453.21</v>
      </c>
      <c r="E855" s="194">
        <v>4116.5200000000004</v>
      </c>
      <c r="F855" s="45">
        <f t="shared" si="169"/>
        <v>167.80137044932968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9"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4871342.1500000004</v>
      </c>
      <c r="E6" s="180">
        <f t="shared" si="0"/>
        <v>5145972.4899999993</v>
      </c>
      <c r="F6" s="181">
        <f t="shared" ref="F6:F298" si="1">IF(D6&gt;0,IF(E6/D6&gt;=100,"&gt;&gt;100",E6/D6*100),"-")</f>
        <v>105.63767297684066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4706676.8600000003</v>
      </c>
      <c r="E7" s="79">
        <f t="shared" si="2"/>
        <v>4928846.3299999991</v>
      </c>
      <c r="F7" s="71">
        <f t="shared" si="1"/>
        <v>104.72030429554493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1063928.06</v>
      </c>
      <c r="E8" s="79">
        <f>E9+E10-E11</f>
        <v>68476.600000000006</v>
      </c>
      <c r="F8" s="71">
        <f t="shared" si="1"/>
        <v>6.4362058464742438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1063928.06</v>
      </c>
      <c r="E9" s="192">
        <v>68476.600000000006</v>
      </c>
      <c r="F9" s="71">
        <f t="shared" si="1"/>
        <v>6.4362058464742438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3402002.89</v>
      </c>
      <c r="E12" s="79">
        <f t="shared" si="3"/>
        <v>4399953.9399999995</v>
      </c>
      <c r="F12" s="71">
        <f t="shared" si="1"/>
        <v>129.33422111231656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3266672.21</v>
      </c>
      <c r="E13" s="79">
        <f t="shared" si="4"/>
        <v>4311487.96</v>
      </c>
      <c r="F13" s="71">
        <f t="shared" si="1"/>
        <v>131.98410133718315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25220.74</v>
      </c>
      <c r="E14" s="192">
        <v>25220.74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1446225.9199999999</v>
      </c>
      <c r="E15" s="192">
        <v>1480633.23</v>
      </c>
      <c r="F15" s="71">
        <f t="shared" si="1"/>
        <v>102.37911031217031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1606620.53</v>
      </c>
      <c r="E16" s="192">
        <v>1781816.73</v>
      </c>
      <c r="F16" s="71">
        <f t="shared" si="1"/>
        <v>110.90464093596512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1538168.76</v>
      </c>
      <c r="E17" s="192">
        <v>2533620.2200000002</v>
      </c>
      <c r="F17" s="71">
        <f t="shared" si="1"/>
        <v>164.71666086886333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1349563.74</v>
      </c>
      <c r="E18" s="192">
        <v>1509802.96</v>
      </c>
      <c r="F18" s="71">
        <f t="shared" si="1"/>
        <v>111.87340880987213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70489.810000000027</v>
      </c>
      <c r="E19" s="79">
        <f t="shared" si="5"/>
        <v>44010.719999999972</v>
      </c>
      <c r="F19" s="71">
        <f t="shared" si="1"/>
        <v>62.435577567878184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120980.37</v>
      </c>
      <c r="E20" s="192">
        <v>121085.27</v>
      </c>
      <c r="F20" s="71">
        <f t="shared" si="1"/>
        <v>100.08670828168241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65999.759999999995</v>
      </c>
      <c r="E22" s="192">
        <v>65999.759999999995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3375.69</v>
      </c>
      <c r="E23" s="192">
        <v>3375.69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12659.71</v>
      </c>
      <c r="E25" s="192">
        <v>12659.71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37561.300000000003</v>
      </c>
      <c r="E26" s="192">
        <v>37561.300000000003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170087.02</v>
      </c>
      <c r="E28" s="192">
        <v>196671.01</v>
      </c>
      <c r="F28" s="71">
        <f t="shared" si="1"/>
        <v>115.62964063924457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37511.440000000002</v>
      </c>
      <c r="E29" s="79">
        <f t="shared" si="6"/>
        <v>30781.57</v>
      </c>
      <c r="F29" s="71">
        <f t="shared" si="1"/>
        <v>82.059153154344372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32564.240000000002</v>
      </c>
      <c r="E30" s="192">
        <v>32564.240000000002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37648.81</v>
      </c>
      <c r="E32" s="192">
        <v>37648.81</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32701.61</v>
      </c>
      <c r="E34" s="192">
        <v>39431.480000000003</v>
      </c>
      <c r="F34" s="71">
        <f t="shared" si="1"/>
        <v>120.57962895404846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3433.2200000000003</v>
      </c>
      <c r="E41" s="79">
        <f t="shared" si="8"/>
        <v>1716.6000000000004</v>
      </c>
      <c r="F41" s="71">
        <f t="shared" si="1"/>
        <v>49.999708728249288</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8583.08</v>
      </c>
      <c r="E42" s="192">
        <v>8583.08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5149.8599999999997</v>
      </c>
      <c r="E44" s="192">
        <v>6866.48</v>
      </c>
      <c r="F44" s="71">
        <f t="shared" si="1"/>
        <v>133.33333333333331</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23896.210000000021</v>
      </c>
      <c r="E45" s="79">
        <f t="shared" si="9"/>
        <v>11957.090000000026</v>
      </c>
      <c r="F45" s="71">
        <f t="shared" si="1"/>
        <v>50.037600104786549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15759.7</v>
      </c>
      <c r="E47" s="192">
        <v>15759.7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132539.82</v>
      </c>
      <c r="E48" s="192">
        <v>132539.82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1037.3800000000001</v>
      </c>
      <c r="E49" s="192">
        <v>1037.3800000000001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125440.69</v>
      </c>
      <c r="E50" s="192">
        <v>137379.81</v>
      </c>
      <c r="F50" s="71">
        <f t="shared" si="1"/>
        <v>109.51774101370137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25951.57</v>
      </c>
      <c r="E54" s="192">
        <v>30908.92</v>
      </c>
      <c r="F54" s="71">
        <f t="shared" si="1"/>
        <v>119.10231249978325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25951.57</v>
      </c>
      <c r="E55" s="192">
        <v>30908.92</v>
      </c>
      <c r="F55" s="71">
        <f t="shared" si="1"/>
        <v>119.10231249978325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240745.91</v>
      </c>
      <c r="E56" s="79">
        <f t="shared" si="11"/>
        <v>460415.79</v>
      </c>
      <c r="F56" s="71">
        <f t="shared" si="1"/>
        <v>191.24552936330258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240745.91</v>
      </c>
      <c r="E57" s="192">
        <v>453531.99</v>
      </c>
      <c r="F57" s="71">
        <f t="shared" si="1"/>
        <v>188.38616614504477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6883.8</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164665.29</v>
      </c>
      <c r="E69" s="79">
        <f>E70+E82+E88+E119+E135+E147+E165+E171</f>
        <v>217126.16</v>
      </c>
      <c r="F69" s="71">
        <f t="shared" si="1"/>
        <v>131.85909428756966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126134.52</v>
      </c>
      <c r="E70" s="79">
        <f t="shared" si="12"/>
        <v>100689.95</v>
      </c>
      <c r="F70" s="71">
        <f t="shared" si="1"/>
        <v>79.827433441693827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125837.88</v>
      </c>
      <c r="E71" s="79">
        <f t="shared" si="13"/>
        <v>100316.41</v>
      </c>
      <c r="F71" s="71">
        <f t="shared" si="1"/>
        <v>79.718769896632082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125837.88</v>
      </c>
      <c r="E73" s="192">
        <v>100316.41</v>
      </c>
      <c r="F73" s="71">
        <f t="shared" si="1"/>
        <v>79.718769896632082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296.64</v>
      </c>
      <c r="E80" s="192">
        <v>373.54</v>
      </c>
      <c r="F80" s="71">
        <f t="shared" si="1"/>
        <v>125.92367853290185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194.44</v>
      </c>
      <c r="E82" s="79">
        <f>SUM(E83:E85)-E86+E87</f>
        <v>1820.14</v>
      </c>
      <c r="F82" s="71">
        <f t="shared" si="1"/>
        <v>936.09339642048963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194.44</v>
      </c>
      <c r="E87" s="192">
        <v>1820.14</v>
      </c>
      <c r="F87" s="71">
        <f t="shared" si="1"/>
        <v>936.09339642048963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22629.24</v>
      </c>
      <c r="E135" s="79">
        <f t="shared" si="21"/>
        <v>22629.24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22629.24</v>
      </c>
      <c r="E136" s="79">
        <f t="shared" si="22"/>
        <v>22629.24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22629.24</v>
      </c>
      <c r="E140" s="192">
        <v>22629.24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12815.3</v>
      </c>
      <c r="E147" s="79">
        <f t="shared" si="24"/>
        <v>89955.040000000008</v>
      </c>
      <c r="F147" s="71">
        <f t="shared" si="1"/>
        <v>701.93471865660581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15200.4</v>
      </c>
      <c r="E148" s="192">
        <v>15282.35</v>
      </c>
      <c r="F148" s="71">
        <f t="shared" si="1"/>
        <v>100.53913054919607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8491.65</v>
      </c>
      <c r="E150" s="79">
        <f t="shared" si="25"/>
        <v>27830.33</v>
      </c>
      <c r="F150" s="71">
        <f t="shared" si="1"/>
        <v>327.73760105515419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8491.65</v>
      </c>
      <c r="E158" s="192">
        <v>27830.33</v>
      </c>
      <c r="F158" s="71">
        <f t="shared" si="1"/>
        <v>327.73760105515419</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1315.8</v>
      </c>
      <c r="E159" s="192">
        <v>1793.88</v>
      </c>
      <c r="F159" s="71">
        <f t="shared" si="1"/>
        <v>136.33378932968537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4190.62</v>
      </c>
      <c r="E160" s="192">
        <v>59076.19</v>
      </c>
      <c r="F160" s="71">
        <f t="shared" si="1"/>
        <v>1409.7243367329895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168.36</v>
      </c>
      <c r="E161" s="192">
        <v>146.66</v>
      </c>
      <c r="F161" s="71">
        <f t="shared" si="1"/>
        <v>87.110952720361126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16551.53</v>
      </c>
      <c r="E164" s="192">
        <v>14174.37</v>
      </c>
      <c r="F164" s="71">
        <f t="shared" si="1"/>
        <v>85.637823210301406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2891.79</v>
      </c>
      <c r="E165" s="79">
        <f t="shared" si="26"/>
        <v>2031.79</v>
      </c>
      <c r="F165" s="71">
        <f t="shared" si="1"/>
        <v>70.260634416745333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2891.79</v>
      </c>
      <c r="E167" s="192">
        <v>2031.79</v>
      </c>
      <c r="F167" s="71">
        <f t="shared" si="1"/>
        <v>70.260634416745333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4871342.1500000004</v>
      </c>
      <c r="E176" s="79">
        <f>E177+E251</f>
        <v>5145972.49</v>
      </c>
      <c r="F176" s="71">
        <f t="shared" si="1"/>
        <v>105.63767297684068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44882.71</v>
      </c>
      <c r="E177" s="79">
        <f>E178+E197+E203+E219+E247+E248</f>
        <v>111261.07999999999</v>
      </c>
      <c r="F177" s="71">
        <f t="shared" si="1"/>
        <v>247.89296368245141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44882.71</v>
      </c>
      <c r="E178" s="79">
        <f>SUM(E179:E181)+E185+E186+SUM(E194:E196)</f>
        <v>53764.279999999992</v>
      </c>
      <c r="F178" s="71">
        <f t="shared" si="1"/>
        <v>119.78839958638861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20535.96</v>
      </c>
      <c r="E179" s="192">
        <v>22876.46</v>
      </c>
      <c r="F179" s="71">
        <f t="shared" si="1"/>
        <v>111.39708102275227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21447.96</v>
      </c>
      <c r="E180" s="192">
        <v>28492.03</v>
      </c>
      <c r="F180" s="71">
        <f t="shared" si="1"/>
        <v>132.84261067253016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357.3</v>
      </c>
      <c r="E181" s="79">
        <f t="shared" si="28"/>
        <v>1147.52</v>
      </c>
      <c r="F181" s="71">
        <f t="shared" si="1"/>
        <v>321.16428771340611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357.3</v>
      </c>
      <c r="E184" s="192">
        <v>1147.52</v>
      </c>
      <c r="F184" s="71">
        <f t="shared" si="1"/>
        <v>321.16428771340611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428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428</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2541.4899999999998</v>
      </c>
      <c r="E194" s="192">
        <v>70.27</v>
      </c>
      <c r="F194" s="71">
        <f t="shared" si="1"/>
        <v>2.7649134956265811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750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55256.800000000003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55256.800000000003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2240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4826459.4400000004</v>
      </c>
      <c r="E251" s="79">
        <f>+E252+E255-E264+E274+E291</f>
        <v>5034711.41</v>
      </c>
      <c r="F251" s="71">
        <f t="shared" si="1"/>
        <v>104.3147978883668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4731267.32</v>
      </c>
      <c r="E252" s="79">
        <f>E253-E254</f>
        <v>4951475.57</v>
      </c>
      <c r="F252" s="71">
        <f t="shared" si="1"/>
        <v>104.65431849663484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4731267.32</v>
      </c>
      <c r="E253" s="192">
        <v>4951475.57</v>
      </c>
      <c r="F253" s="71">
        <f t="shared" si="1"/>
        <v>104.65431849663484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79485.030000000028</v>
      </c>
      <c r="E255" s="79">
        <f>E256-E260</f>
        <v>-8750.9899999999907</v>
      </c>
      <c r="F255" s="71">
        <f t="shared" si="1"/>
        <v>-11.009607721101682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586271.77</v>
      </c>
      <c r="E256" s="79">
        <f>SUM(E257:E259)</f>
        <v>688676.61</v>
      </c>
      <c r="F256" s="71">
        <f t="shared" si="1"/>
        <v>117.46712791577872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586271.77</v>
      </c>
      <c r="E257" s="192">
        <v>688676.61</v>
      </c>
      <c r="F257" s="71">
        <f t="shared" si="1"/>
        <v>117.46712791577872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506786.74</v>
      </c>
      <c r="E260" s="79">
        <f>SUM(E261:E263)</f>
        <v>697427.6</v>
      </c>
      <c r="F260" s="71">
        <f t="shared" si="1"/>
        <v>137.6175706570381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506786.74</v>
      </c>
      <c r="E262" s="192">
        <v>697427.6</v>
      </c>
      <c r="F262" s="71">
        <f t="shared" si="1"/>
        <v>137.6175706570381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12815.3</v>
      </c>
      <c r="E274" s="79">
        <f>SUM(E275:E277)+SUM(E286:E290)</f>
        <v>89955.040000000008</v>
      </c>
      <c r="F274" s="71">
        <f t="shared" si="1"/>
        <v>701.93471865660581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1098.72</v>
      </c>
      <c r="E275" s="192">
        <v>2749.26</v>
      </c>
      <c r="F275" s="71">
        <f t="shared" ref="F275:F290" si="39">IF(D275&gt;0,IF(E275/D275&gt;=100,"&gt;&gt;100",E275/D275*100),"-")</f>
        <v>250.22389689820886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8491.65</v>
      </c>
      <c r="E277" s="79">
        <f>SUM(E278:E285)</f>
        <v>27830.33</v>
      </c>
      <c r="F277" s="71">
        <f t="shared" si="39"/>
        <v>327.73760105515419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8491.65</v>
      </c>
      <c r="E285" s="192">
        <v>27830.33</v>
      </c>
      <c r="F285" s="71">
        <f t="shared" si="39"/>
        <v>327.73760105515419</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361.52</v>
      </c>
      <c r="E286" s="192">
        <v>839.6</v>
      </c>
      <c r="F286" s="71">
        <f t="shared" si="39"/>
        <v>232.2416463819429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2695.05</v>
      </c>
      <c r="E287" s="192">
        <v>58377.91</v>
      </c>
      <c r="F287" s="71">
        <f t="shared" si="39"/>
        <v>2166.1160275319567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168.36</v>
      </c>
      <c r="E288" s="192">
        <v>157.94</v>
      </c>
      <c r="F288" s="71">
        <f t="shared" si="39"/>
        <v>93.810881444523631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2891.79</v>
      </c>
      <c r="E291" s="79">
        <f>SUM(E292:E295)</f>
        <v>2031.79</v>
      </c>
      <c r="F291" s="71">
        <f t="shared" si="1"/>
        <v>70.260634416745333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2891.79</v>
      </c>
      <c r="E293" s="192">
        <v>2031.79</v>
      </c>
      <c r="F293" s="71">
        <f t="shared" ref="F293:F295" si="40">IF(D293&gt;0,IF(E293/D293&gt;=100,"&gt;&gt;100",E293/D293*100),"-")</f>
        <v>70.260634416745333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478963.11</v>
      </c>
      <c r="E297" s="79">
        <f t="shared" si="42"/>
        <v>664601.71</v>
      </c>
      <c r="F297" s="71">
        <f t="shared" si="1"/>
        <v>138.75843381758565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478963.11</v>
      </c>
      <c r="E298" s="193">
        <v>664601.71</v>
      </c>
      <c r="F298" s="75">
        <f t="shared" si="1"/>
        <v>138.75843381758565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18341.34</v>
      </c>
      <c r="E302" s="192">
        <v>17864.72</v>
      </c>
      <c r="F302" s="71">
        <f t="shared" si="43"/>
        <v>97.40138942956186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11025.49</v>
      </c>
      <c r="E303" s="192">
        <v>86264.69</v>
      </c>
      <c r="F303" s="71">
        <f t="shared" si="43"/>
        <v>782.41139396072197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2891.79</v>
      </c>
      <c r="E305" s="192">
        <v>2031.79</v>
      </c>
      <c r="F305" s="71">
        <f t="shared" si="43"/>
        <v>70.260634416745333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194.44</v>
      </c>
      <c r="E308" s="192">
        <v>86.58</v>
      </c>
      <c r="F308" s="71">
        <f t="shared" si="43"/>
        <v>44.527874922855382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1733.56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54.88</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44827.83</v>
      </c>
      <c r="E337" s="192">
        <v>53764.28</v>
      </c>
      <c r="F337" s="71">
        <f t="shared" si="43"/>
        <v>119.93504927630893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55256.800000000003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2240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1961.22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478963.11</v>
      </c>
      <c r="E391" s="288">
        <v>664601.71</v>
      </c>
      <c r="F391" s="263">
        <f t="shared" si="44"/>
        <v>138.75843381758565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77" sqref="E7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282291.88</v>
      </c>
      <c r="E5" s="58">
        <f t="shared" si="0"/>
        <v>361594.18000000005</v>
      </c>
      <c r="F5" s="59">
        <f t="shared" ref="F5:F141" si="1">IF(D5&gt;0,IF(E5/D5&gt;=100,"&gt;&gt;100",E5/D5*100),"-")</f>
        <v>128.09230644537138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62226.95</v>
      </c>
      <c r="E6" s="60">
        <f t="shared" si="2"/>
        <v>79895.28</v>
      </c>
      <c r="F6" s="45">
        <f t="shared" si="1"/>
        <v>128.39337296782182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62226.95</v>
      </c>
      <c r="E7" s="194">
        <f>47480.87+8466.18+23948.23</f>
        <v>79895.28</v>
      </c>
      <c r="F7" s="45">
        <f t="shared" si="1"/>
        <v>128.39337296782182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220064.93</v>
      </c>
      <c r="E19" s="194">
        <f>14114.28+246970.92+6883.8+13625+104.9</f>
        <v>281698.90000000002</v>
      </c>
      <c r="F19" s="45">
        <f t="shared" si="1"/>
        <v>128.00717497331357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2000</v>
      </c>
      <c r="E22" s="60">
        <f t="shared" si="5"/>
        <v>1000</v>
      </c>
      <c r="F22" s="45">
        <f t="shared" si="1"/>
        <v>50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2000</v>
      </c>
      <c r="E24" s="194">
        <v>1000</v>
      </c>
      <c r="F24" s="45">
        <f t="shared" si="1"/>
        <v>50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37198.01</v>
      </c>
      <c r="E28" s="60">
        <f t="shared" si="6"/>
        <v>44058.63</v>
      </c>
      <c r="F28" s="45">
        <f t="shared" si="1"/>
        <v>118.44351351053454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37198.01</v>
      </c>
      <c r="E30" s="194">
        <v>44058.63</v>
      </c>
      <c r="F30" s="45">
        <f t="shared" si="1"/>
        <v>118.44351351053454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49857.64</v>
      </c>
      <c r="E35" s="60">
        <f t="shared" si="7"/>
        <v>44744.67</v>
      </c>
      <c r="F35" s="45">
        <f t="shared" si="1"/>
        <v>89.744861569861712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588</v>
      </c>
      <c r="E36" s="60">
        <f t="shared" si="8"/>
        <v>1972</v>
      </c>
      <c r="F36" s="45">
        <f t="shared" si="1"/>
        <v>335.37414965986392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588</v>
      </c>
      <c r="E37" s="194">
        <v>1972</v>
      </c>
      <c r="F37" s="45">
        <f t="shared" si="1"/>
        <v>335.37414965986392</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25139.11</v>
      </c>
      <c r="E39" s="60">
        <f t="shared" si="9"/>
        <v>20026.169999999998</v>
      </c>
      <c r="F39" s="45">
        <f t="shared" si="1"/>
        <v>79.661412038851012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25139.11</v>
      </c>
      <c r="E40" s="194">
        <v>20026.169999999998</v>
      </c>
      <c r="F40" s="45">
        <f t="shared" si="1"/>
        <v>79.661412038851012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24130.53</v>
      </c>
      <c r="E54" s="60">
        <f t="shared" si="12"/>
        <v>22746.5</v>
      </c>
      <c r="F54" s="45">
        <f t="shared" si="1"/>
        <v>94.264402812536645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24130.53</v>
      </c>
      <c r="E55" s="194">
        <f>22746.5</f>
        <v>22746.5</v>
      </c>
      <c r="F55" s="45">
        <f t="shared" si="1"/>
        <v>94.264402812536645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26028.45</v>
      </c>
      <c r="E75" s="60">
        <f t="shared" si="15"/>
        <v>26958.5</v>
      </c>
      <c r="F75" s="45">
        <f t="shared" si="1"/>
        <v>103.57320547324179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8908.5</v>
      </c>
      <c r="E76" s="194">
        <v>8715</v>
      </c>
      <c r="F76" s="45">
        <f t="shared" si="1"/>
        <v>97.827917157770671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17119.95</v>
      </c>
      <c r="E81" s="194">
        <f>1250+16993.5</f>
        <v>18243.5</v>
      </c>
      <c r="F81" s="45">
        <f t="shared" si="1"/>
        <v>106.56281122316362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622050.25000000012</v>
      </c>
      <c r="E82" s="60">
        <f t="shared" si="16"/>
        <v>515426.38</v>
      </c>
      <c r="F82" s="45">
        <f t="shared" si="1"/>
        <v>82.85928347428522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553395.55000000005</v>
      </c>
      <c r="E84" s="194">
        <f>21437.77+18396.31+389.42+5845.33+586.25+39965.63+3750+19785.19+122333.67+114506.49+53125+4375+1191.99+9927.08+34407.31+2718.03</f>
        <v>452740.47000000003</v>
      </c>
      <c r="F84" s="45">
        <f t="shared" si="1"/>
        <v>81.811368016963641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33487.64</v>
      </c>
      <c r="E85" s="194">
        <v>30141.3</v>
      </c>
      <c r="F85" s="45">
        <f t="shared" si="1"/>
        <v>90.00723849157481</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20919.93</v>
      </c>
      <c r="E86" s="194">
        <v>19408.47</v>
      </c>
      <c r="F86" s="45">
        <f t="shared" si="1"/>
        <v>92.775023625796067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14247.13</v>
      </c>
      <c r="E88" s="194">
        <v>13136.14</v>
      </c>
      <c r="F88" s="45">
        <f t="shared" si="1"/>
        <v>92.202008404499708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10838.55</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10838.55</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10838.55</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69838</v>
      </c>
      <c r="E107" s="60">
        <f t="shared" si="21"/>
        <v>104500</v>
      </c>
      <c r="F107" s="45">
        <f t="shared" si="1"/>
        <v>149.63200549843924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55000</v>
      </c>
      <c r="E108" s="194">
        <v>57000</v>
      </c>
      <c r="F108" s="45">
        <f t="shared" si="1"/>
        <v>103.63636363636364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4000</v>
      </c>
      <c r="E109" s="194">
        <v>5000</v>
      </c>
      <c r="F109" s="45">
        <f t="shared" si="1"/>
        <v>125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1800</v>
      </c>
      <c r="E111" s="194">
        <v>31400</v>
      </c>
      <c r="F111" s="45">
        <f t="shared" si="1"/>
        <v>1744.4444444444443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9038</v>
      </c>
      <c r="E113" s="194">
        <v>11100</v>
      </c>
      <c r="F113" s="45">
        <f t="shared" si="1"/>
        <v>122.81478203142288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30359.87</v>
      </c>
      <c r="E114" s="60">
        <f t="shared" si="22"/>
        <v>19742.330000000002</v>
      </c>
      <c r="F114" s="45">
        <f t="shared" si="1"/>
        <v>65.02771586307847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21819.87</v>
      </c>
      <c r="E115" s="60">
        <f t="shared" si="23"/>
        <v>11542.33</v>
      </c>
      <c r="F115" s="45">
        <f t="shared" si="1"/>
        <v>52.898252831020528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21819.87</v>
      </c>
      <c r="E117" s="194">
        <f>7542.33+4000</f>
        <v>11542.33</v>
      </c>
      <c r="F117" s="45">
        <f t="shared" si="1"/>
        <v>52.898252831020528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2240</v>
      </c>
      <c r="E118" s="60">
        <f t="shared" si="24"/>
        <v>2100</v>
      </c>
      <c r="F118" s="45">
        <f t="shared" si="1"/>
        <v>93.75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2240</v>
      </c>
      <c r="E120" s="194">
        <v>2100</v>
      </c>
      <c r="F120" s="45">
        <f t="shared" si="1"/>
        <v>93.75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6300</v>
      </c>
      <c r="E122" s="60">
        <f t="shared" si="25"/>
        <v>6100</v>
      </c>
      <c r="F122" s="45">
        <f t="shared" si="1"/>
        <v>96.825396825396822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6300</v>
      </c>
      <c r="E124" s="194">
        <v>6100</v>
      </c>
      <c r="F124" s="45">
        <f t="shared" si="1"/>
        <v>96.825396825396822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118329.71</v>
      </c>
      <c r="E129" s="60">
        <f t="shared" si="26"/>
        <v>179185.55</v>
      </c>
      <c r="F129" s="45">
        <f t="shared" si="1"/>
        <v>151.42904516541111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44787.89</v>
      </c>
      <c r="E133" s="194">
        <v>102447.2</v>
      </c>
      <c r="F133" s="45">
        <f t="shared" si="1"/>
        <v>228.73861662159123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65550.22</v>
      </c>
      <c r="E135" s="194">
        <f>64336.68+3119.54</f>
        <v>67456.22</v>
      </c>
      <c r="F135" s="45">
        <f t="shared" si="1"/>
        <v>102.90769428386358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5991.6</v>
      </c>
      <c r="E136" s="194">
        <v>6879.76</v>
      </c>
      <c r="F136" s="45">
        <f t="shared" si="1"/>
        <v>114.82341945390213</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2000</v>
      </c>
      <c r="E138" s="194">
        <v>2402.37</v>
      </c>
      <c r="F138" s="45">
        <f t="shared" si="1"/>
        <v>120.1185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1237953.8100000003</v>
      </c>
      <c r="E141" s="81">
        <f t="shared" si="28"/>
        <v>1308048.7900000003</v>
      </c>
      <c r="F141" s="61">
        <f t="shared" si="1"/>
        <v>105.66216440660254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44882.71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1317515.1100000001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877714.67000000016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289639.32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290747.25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4020.67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19132.77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53090.92</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68177.39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149570.5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3335.85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429378.29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10422.15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1251136.7399999998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868833.1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287298.82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283703.18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3230.45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19132.77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52662.92</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70648.61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148820.5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3335.85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374121.49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8182.15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111261.08000000031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111261.08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53764.28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55256.800000000003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2240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27861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2026-02-02T08:03:25Z</cp:lastPrinted>
  <dcterms:created xsi:type="dcterms:W3CDTF">2022-04-01T05:14:30Z</dcterms:created>
  <dcterms:modified xsi:type="dcterms:W3CDTF">2026-02-02T08:05:57Z</dcterms:modified>
</cp:coreProperties>
</file>